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3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4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5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9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0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104.xml" ContentType="application/vnd.openxmlformats-officedocument.drawingml.chart+xml"/>
  <Override PartName="/xl/drawings/drawing7.xml" ContentType="application/vnd.openxmlformats-officedocument.drawingml.chartshapes+xml"/>
  <Override PartName="/xl/charts/chart105.xml" ContentType="application/vnd.openxmlformats-officedocument.drawingml.chart+xml"/>
  <Override PartName="/xl/drawings/drawing8.xml" ContentType="application/vnd.openxmlformats-officedocument.drawingml.chartshapes+xml"/>
  <Override PartName="/xl/charts/chart106.xml" ContentType="application/vnd.openxmlformats-officedocument.drawingml.chart+xml"/>
  <Override PartName="/xl/drawings/drawing9.xml" ContentType="application/vnd.openxmlformats-officedocument.drawingml.chartshapes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10.xml" ContentType="application/vnd.openxmlformats-officedocument.drawingml.chartshapes+xml"/>
  <Override PartName="/xl/charts/chart115.xml" ContentType="application/vnd.openxmlformats-officedocument.drawingml.chart+xml"/>
  <Override PartName="/xl/drawings/drawing11.xml" ContentType="application/vnd.openxmlformats-officedocument.drawingml.chartshapes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drawings/drawing12.xml" ContentType="application/vnd.openxmlformats-officedocument.drawingml.chartshapes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drawings/drawing13.xml" ContentType="application/vnd.openxmlformats-officedocument.drawingml.chartshapes+xml"/>
  <Override PartName="/xl/charts/chart122.xml" ContentType="application/vnd.openxmlformats-officedocument.drawingml.chart+xml"/>
  <Override PartName="/xl/drawings/drawing14.xml" ContentType="application/vnd.openxmlformats-officedocument.drawingml.chartshapes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drawings/drawing15.xml" ContentType="application/vnd.openxmlformats-officedocument.drawing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drawings/drawing16.xml" ContentType="application/vnd.openxmlformats-officedocument.drawing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drawings/drawing17.xml" ContentType="application/vnd.openxmlformats-officedocument.drawing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drawings/drawing18.xml" ContentType="application/vnd.openxmlformats-officedocument.drawing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drawings/drawing19.xml" ContentType="application/vnd.openxmlformats-officedocument.drawingml.chartshapes+xml"/>
  <Override PartName="/xl/charts/chart151.xml" ContentType="application/vnd.openxmlformats-officedocument.drawingml.chart+xml"/>
  <Override PartName="/xl/drawings/drawing20.xml" ContentType="application/vnd.openxmlformats-officedocument.drawingml.chartshapes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drawings/drawing21.xml" ContentType="application/vnd.openxmlformats-officedocument.drawing+xml"/>
  <Override PartName="/xl/charts/chart159.xml" ContentType="application/vnd.openxmlformats-officedocument.drawingml.chart+xml"/>
  <Override PartName="/xl/drawings/drawing22.xml" ContentType="application/vnd.openxmlformats-officedocument.drawingml.chartshapes+xml"/>
  <Override PartName="/xl/charts/chart160.xml" ContentType="application/vnd.openxmlformats-officedocument.drawingml.chart+xml"/>
  <Override PartName="/xl/drawings/drawing23.xml" ContentType="application/vnd.openxmlformats-officedocument.drawingml.chartshapes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drawings/drawing24.xml" ContentType="application/vnd.openxmlformats-officedocument.drawingml.chartshapes+xml"/>
  <Override PartName="/xl/charts/chart163.xml" ContentType="application/vnd.openxmlformats-officedocument.drawingml.chart+xml"/>
  <Override PartName="/xl/drawings/drawing25.xml" ContentType="application/vnd.openxmlformats-officedocument.drawingml.chartshapes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DEPs induce local IgE class switching independent of 03-2022\"/>
    </mc:Choice>
  </mc:AlternateContent>
  <bookViews>
    <workbookView xWindow="0" yWindow="0" windowWidth="28800" windowHeight="12435"/>
  </bookViews>
  <sheets>
    <sheet name="spec Ig+Tital IgE" sheetId="8" r:id="rId1"/>
    <sheet name="Figure 1" sheetId="1" r:id="rId2"/>
    <sheet name="Cells" sheetId="13" r:id="rId3"/>
    <sheet name="Figure 2" sheetId="2" r:id="rId4"/>
    <sheet name="PCR" sheetId="25" r:id="rId5"/>
    <sheet name="Figure 3" sheetId="4" r:id="rId6"/>
    <sheet name="Figure 4" sheetId="5" r:id="rId7"/>
    <sheet name="CCXL13" sheetId="87" r:id="rId8"/>
    <sheet name=" Bcl cytokines" sheetId="51" r:id="rId9"/>
    <sheet name="Figure 5" sheetId="6" r:id="rId10"/>
    <sheet name="Cytokines" sheetId="7" r:id="rId11"/>
  </sheets>
  <externalReferences>
    <externalReference r:id="rId12"/>
    <externalReference r:id="rId13"/>
    <externalReference r:id="rId14"/>
  </externalReferences>
  <calcPr calcId="152511"/>
</workbook>
</file>

<file path=xl/calcChain.xml><?xml version="1.0" encoding="utf-8"?>
<calcChain xmlns="http://schemas.openxmlformats.org/spreadsheetml/2006/main">
  <c r="M135" i="8" l="1"/>
  <c r="L135" i="8"/>
  <c r="M134" i="8"/>
  <c r="L134" i="8"/>
  <c r="M133" i="8"/>
  <c r="L133" i="8"/>
  <c r="M132" i="8"/>
  <c r="L132" i="8"/>
  <c r="M131" i="8"/>
  <c r="L131" i="8"/>
  <c r="U5" i="7"/>
  <c r="U10" i="7"/>
  <c r="U12" i="7"/>
  <c r="Q12" i="7"/>
  <c r="Q11" i="7"/>
  <c r="U11" i="7"/>
  <c r="T12" i="7"/>
  <c r="T11" i="7"/>
  <c r="T10" i="7"/>
  <c r="Q10" i="7"/>
  <c r="P12" i="7"/>
  <c r="P11" i="7"/>
  <c r="P18" i="7"/>
  <c r="M130" i="8" l="1"/>
  <c r="L130" i="8"/>
  <c r="M129" i="8"/>
  <c r="L129" i="8"/>
  <c r="M128" i="8"/>
  <c r="L128" i="8"/>
  <c r="M127" i="8"/>
  <c r="L127" i="8"/>
  <c r="M126" i="8"/>
  <c r="L126" i="8"/>
  <c r="M125" i="8"/>
  <c r="L125" i="8"/>
  <c r="M124" i="8"/>
  <c r="L124" i="8"/>
  <c r="M123" i="8"/>
  <c r="L123" i="8"/>
  <c r="M122" i="8"/>
  <c r="L122" i="8"/>
  <c r="M121" i="8"/>
  <c r="L121" i="8"/>
  <c r="F36" i="87" l="1"/>
  <c r="E36" i="87"/>
  <c r="D36" i="87"/>
  <c r="F35" i="87"/>
  <c r="E35" i="87"/>
  <c r="D35" i="87"/>
  <c r="L24" i="87"/>
  <c r="X20" i="87" s="1"/>
  <c r="K24" i="87"/>
  <c r="J24" i="87"/>
  <c r="I24" i="87"/>
  <c r="H24" i="87"/>
  <c r="W19" i="87" s="1"/>
  <c r="G24" i="87"/>
  <c r="F24" i="87"/>
  <c r="E24" i="87"/>
  <c r="D24" i="87"/>
  <c r="L23" i="87"/>
  <c r="K23" i="87"/>
  <c r="J23" i="87"/>
  <c r="I23" i="87"/>
  <c r="T19" i="87" s="1"/>
  <c r="H23" i="87"/>
  <c r="G23" i="87"/>
  <c r="F23" i="87"/>
  <c r="E23" i="87"/>
  <c r="S18" i="87" s="1"/>
  <c r="D23" i="87"/>
  <c r="W20" i="87"/>
  <c r="V20" i="87"/>
  <c r="T20" i="87"/>
  <c r="S20" i="87"/>
  <c r="R20" i="87"/>
  <c r="X19" i="87"/>
  <c r="V19" i="87"/>
  <c r="S19" i="87"/>
  <c r="R19" i="87"/>
  <c r="X18" i="87"/>
  <c r="W18" i="87"/>
  <c r="V18" i="87"/>
  <c r="T18" i="87"/>
  <c r="R18" i="87"/>
  <c r="Y21" i="25"/>
  <c r="AF38" i="25" s="1"/>
  <c r="I11" i="25"/>
  <c r="T7" i="25" s="1"/>
  <c r="AG7" i="25" s="1"/>
  <c r="AE77" i="25" s="1"/>
  <c r="J11" i="25"/>
  <c r="W7" i="25" s="1"/>
  <c r="AG8" i="25"/>
  <c r="AE78" i="25" s="1"/>
  <c r="AE79" i="25"/>
  <c r="I25" i="25"/>
  <c r="T9" i="25"/>
  <c r="AG11" i="25" s="1"/>
  <c r="AE81" i="25" s="1"/>
  <c r="J25" i="25"/>
  <c r="W9" i="25"/>
  <c r="AG12" i="25" s="1"/>
  <c r="AE82" i="25" s="1"/>
  <c r="M25" i="25"/>
  <c r="Z9" i="25"/>
  <c r="AG13" i="25" s="1"/>
  <c r="AE83" i="25" s="1"/>
  <c r="I38" i="25"/>
  <c r="T11" i="25"/>
  <c r="AG15" i="25" s="1"/>
  <c r="AF77" i="25" s="1"/>
  <c r="J38" i="25"/>
  <c r="W11" i="25"/>
  <c r="AG16" i="25" s="1"/>
  <c r="AF78" i="25" s="1"/>
  <c r="M38" i="25"/>
  <c r="Z11" i="25"/>
  <c r="AG17" i="25" s="1"/>
  <c r="AF79" i="25" s="1"/>
  <c r="I51" i="25"/>
  <c r="T13" i="25"/>
  <c r="AG19" i="25" s="1"/>
  <c r="AF81" i="25" s="1"/>
  <c r="J51" i="25"/>
  <c r="W13" i="25"/>
  <c r="AG20" i="25" s="1"/>
  <c r="AF82" i="25" s="1"/>
  <c r="M51" i="25"/>
  <c r="Z13" i="25"/>
  <c r="AG21" i="25" s="1"/>
  <c r="AF83" i="25" s="1"/>
  <c r="I64" i="25"/>
  <c r="T15" i="25"/>
  <c r="AG23" i="25" s="1"/>
  <c r="AG77" i="25" s="1"/>
  <c r="J64" i="25"/>
  <c r="W15" i="25"/>
  <c r="AG24" i="25" s="1"/>
  <c r="AG78" i="25" s="1"/>
  <c r="M64" i="25"/>
  <c r="Z15" i="25"/>
  <c r="AG25" i="25" s="1"/>
  <c r="AG79" i="25" s="1"/>
  <c r="I77" i="25"/>
  <c r="T17" i="25"/>
  <c r="AG27" i="25" s="1"/>
  <c r="AG81" i="25" s="1"/>
  <c r="J77" i="25"/>
  <c r="W17" i="25"/>
  <c r="AG28" i="25" s="1"/>
  <c r="AG82" i="25" s="1"/>
  <c r="M77" i="25"/>
  <c r="Z17" i="25"/>
  <c r="AG29" i="25" s="1"/>
  <c r="AG83" i="25" s="1"/>
  <c r="I90" i="25"/>
  <c r="T19" i="25"/>
  <c r="AG32" i="25" s="1"/>
  <c r="AI77" i="25" s="1"/>
  <c r="J90" i="25"/>
  <c r="W19" i="25"/>
  <c r="AG33" i="25" s="1"/>
  <c r="AI78" i="25" s="1"/>
  <c r="M90" i="25"/>
  <c r="Z19" i="25"/>
  <c r="AG34" i="25" s="1"/>
  <c r="AI79" i="25" s="1"/>
  <c r="I102" i="25"/>
  <c r="T21" i="25"/>
  <c r="AG36" i="25" s="1"/>
  <c r="J102" i="25"/>
  <c r="W21" i="25"/>
  <c r="AG37" i="25" s="1"/>
  <c r="AI82" i="25" s="1"/>
  <c r="M102" i="25"/>
  <c r="Z21" i="25"/>
  <c r="AG38" i="25" s="1"/>
  <c r="AI83" i="25" s="1"/>
  <c r="I113" i="25"/>
  <c r="T23" i="25"/>
  <c r="AG40" i="25" s="1"/>
  <c r="AH77" i="25" s="1"/>
  <c r="J113" i="25"/>
  <c r="W23" i="25"/>
  <c r="AG41" i="25" s="1"/>
  <c r="AH78" i="25" s="1"/>
  <c r="M113" i="25"/>
  <c r="Z23" i="25"/>
  <c r="AG42" i="25" s="1"/>
  <c r="AH79" i="25" s="1"/>
  <c r="I126" i="25"/>
  <c r="T25" i="25"/>
  <c r="AG46" i="25" s="1"/>
  <c r="J126" i="25"/>
  <c r="W25" i="25"/>
  <c r="AG47" i="25" s="1"/>
  <c r="AH82" i="25" s="1"/>
  <c r="M126" i="25"/>
  <c r="Z25" i="25"/>
  <c r="AG48" i="25" s="1"/>
  <c r="AH83" i="25" s="1"/>
  <c r="I139" i="25"/>
  <c r="T27" i="25"/>
  <c r="AG50" i="25" s="1"/>
  <c r="AJ77" i="25" s="1"/>
  <c r="J139" i="25"/>
  <c r="W27" i="25"/>
  <c r="AG51" i="25" s="1"/>
  <c r="AJ78" i="25" s="1"/>
  <c r="M139" i="25"/>
  <c r="Z27" i="25"/>
  <c r="AG52" i="25" s="1"/>
  <c r="AJ79" i="25" s="1"/>
  <c r="I152" i="25"/>
  <c r="T29" i="25"/>
  <c r="AG54" i="25" s="1"/>
  <c r="AJ81" i="25" s="1"/>
  <c r="J152" i="25"/>
  <c r="W29" i="25"/>
  <c r="AG55" i="25" s="1"/>
  <c r="AJ82" i="25" s="1"/>
  <c r="M152" i="25"/>
  <c r="Z29" i="25"/>
  <c r="AG56" i="25" s="1"/>
  <c r="AJ83" i="25" s="1"/>
  <c r="G38" i="25"/>
  <c r="S11" i="25"/>
  <c r="AF15" i="25" s="1"/>
  <c r="AF69" i="25" s="1"/>
  <c r="G25" i="25"/>
  <c r="S9" i="25"/>
  <c r="AF11" i="25" s="1"/>
  <c r="G11" i="25"/>
  <c r="S7" i="25"/>
  <c r="AF7" i="25" s="1"/>
  <c r="H11" i="25"/>
  <c r="V7" i="25"/>
  <c r="AF8" i="25"/>
  <c r="AE70" i="25" s="1"/>
  <c r="L11" i="25"/>
  <c r="Y7" i="25"/>
  <c r="AF9" i="25"/>
  <c r="AE71" i="25" s="1"/>
  <c r="H25" i="25"/>
  <c r="V9" i="25"/>
  <c r="AF12" i="25"/>
  <c r="AE74" i="25" s="1"/>
  <c r="L25" i="25"/>
  <c r="Y9" i="25"/>
  <c r="AF13" i="25"/>
  <c r="AE75" i="25" s="1"/>
  <c r="H38" i="25"/>
  <c r="V11" i="25"/>
  <c r="AF16" i="25"/>
  <c r="AF70" i="25" s="1"/>
  <c r="L38" i="25"/>
  <c r="Y11" i="25"/>
  <c r="AF17" i="25"/>
  <c r="AF71" i="25" s="1"/>
  <c r="G51" i="25"/>
  <c r="S13" i="25"/>
  <c r="AF19" i="25"/>
  <c r="AF73" i="25" s="1"/>
  <c r="H51" i="25"/>
  <c r="V13" i="25"/>
  <c r="AF20" i="25"/>
  <c r="AF74" i="25" s="1"/>
  <c r="L51" i="25"/>
  <c r="Y13" i="25"/>
  <c r="AF21" i="25"/>
  <c r="AF75" i="25" s="1"/>
  <c r="G64" i="25"/>
  <c r="S15" i="25"/>
  <c r="AF23" i="25"/>
  <c r="AG69" i="25" s="1"/>
  <c r="H64" i="25"/>
  <c r="V15" i="25"/>
  <c r="AF24" i="25"/>
  <c r="AG70" i="25" s="1"/>
  <c r="L64" i="25"/>
  <c r="Y15" i="25"/>
  <c r="AF25" i="25"/>
  <c r="AG71" i="25" s="1"/>
  <c r="G77" i="25"/>
  <c r="S17" i="25"/>
  <c r="AF27" i="25"/>
  <c r="AG73" i="25" s="1"/>
  <c r="H77" i="25"/>
  <c r="V17" i="25"/>
  <c r="AF28" i="25"/>
  <c r="AG74" i="25" s="1"/>
  <c r="L77" i="25"/>
  <c r="Y17" i="25"/>
  <c r="AF29" i="25"/>
  <c r="AG75" i="25" s="1"/>
  <c r="G90" i="25"/>
  <c r="S19" i="25"/>
  <c r="AF32" i="25"/>
  <c r="AI69" i="25" s="1"/>
  <c r="H90" i="25"/>
  <c r="V19" i="25"/>
  <c r="AF33" i="25"/>
  <c r="AI70" i="25" s="1"/>
  <c r="L90" i="25"/>
  <c r="Y19" i="25"/>
  <c r="AF34" i="25"/>
  <c r="AI71" i="25" s="1"/>
  <c r="G102" i="25"/>
  <c r="S21" i="25"/>
  <c r="AF36" i="25"/>
  <c r="AI73" i="25" s="1"/>
  <c r="H102" i="25"/>
  <c r="V21" i="25"/>
  <c r="AF37" i="25"/>
  <c r="AI74" i="25" s="1"/>
  <c r="L102" i="25"/>
  <c r="G113" i="25"/>
  <c r="S23" i="25"/>
  <c r="AF40" i="25" s="1"/>
  <c r="AH69" i="25" s="1"/>
  <c r="H113" i="25"/>
  <c r="V23" i="25"/>
  <c r="AF41" i="25" s="1"/>
  <c r="AH70" i="25" s="1"/>
  <c r="L113" i="25"/>
  <c r="Y23" i="25"/>
  <c r="AF42" i="25" s="1"/>
  <c r="AH71" i="25" s="1"/>
  <c r="G126" i="25"/>
  <c r="S25" i="25"/>
  <c r="AF46" i="25" s="1"/>
  <c r="AH73" i="25" s="1"/>
  <c r="H126" i="25"/>
  <c r="V25" i="25"/>
  <c r="AF47" i="25" s="1"/>
  <c r="AH74" i="25" s="1"/>
  <c r="L126" i="25"/>
  <c r="Y25" i="25"/>
  <c r="AF48" i="25" s="1"/>
  <c r="AH75" i="25" s="1"/>
  <c r="G139" i="25"/>
  <c r="S27" i="25"/>
  <c r="AF50" i="25" s="1"/>
  <c r="AJ69" i="25" s="1"/>
  <c r="H139" i="25"/>
  <c r="V27" i="25"/>
  <c r="AF51" i="25" s="1"/>
  <c r="AJ70" i="25" s="1"/>
  <c r="L139" i="25"/>
  <c r="Y27" i="25" s="1"/>
  <c r="AF52" i="25" s="1"/>
  <c r="AJ71" i="25" s="1"/>
  <c r="G152" i="25"/>
  <c r="S29" i="25" s="1"/>
  <c r="AF54" i="25" s="1"/>
  <c r="AJ73" i="25" s="1"/>
  <c r="H152" i="25"/>
  <c r="V29" i="25" s="1"/>
  <c r="AF55" i="25" s="1"/>
  <c r="AJ74" i="25" s="1"/>
  <c r="L152" i="25"/>
  <c r="Y29" i="25" s="1"/>
  <c r="AF56" i="25" s="1"/>
  <c r="AJ75" i="25" s="1"/>
  <c r="E12" i="25"/>
  <c r="R8" i="25" s="1"/>
  <c r="AI7" i="25" s="1"/>
  <c r="AK60" i="25" s="1"/>
  <c r="F12" i="25"/>
  <c r="U8" i="25" s="1"/>
  <c r="AI8" i="25" s="1"/>
  <c r="AK61" i="25" s="1"/>
  <c r="K12" i="25"/>
  <c r="X8" i="25" s="1"/>
  <c r="AI9" i="25" s="1"/>
  <c r="AK62" i="25" s="1"/>
  <c r="E26" i="25"/>
  <c r="R10" i="25" s="1"/>
  <c r="AI11" i="25" s="1"/>
  <c r="AK64" i="25" s="1"/>
  <c r="F26" i="25"/>
  <c r="U10" i="25" s="1"/>
  <c r="AI12" i="25" s="1"/>
  <c r="AK65" i="25" s="1"/>
  <c r="K26" i="25"/>
  <c r="X10" i="25" s="1"/>
  <c r="AI13" i="25" s="1"/>
  <c r="AK66" i="25" s="1"/>
  <c r="E39" i="25"/>
  <c r="R12" i="25" s="1"/>
  <c r="AI15" i="25" s="1"/>
  <c r="AL60" i="25" s="1"/>
  <c r="F39" i="25"/>
  <c r="U12" i="25" s="1"/>
  <c r="AI16" i="25" s="1"/>
  <c r="AL61" i="25" s="1"/>
  <c r="K39" i="25"/>
  <c r="X12" i="25"/>
  <c r="AI17" i="25" s="1"/>
  <c r="AL62" i="25" s="1"/>
  <c r="E52" i="25"/>
  <c r="R14" i="25" s="1"/>
  <c r="AI19" i="25" s="1"/>
  <c r="AL64" i="25"/>
  <c r="F52" i="25"/>
  <c r="U14" i="25"/>
  <c r="AI20" i="25" s="1"/>
  <c r="AL65" i="25" s="1"/>
  <c r="K52" i="25"/>
  <c r="X14" i="25" s="1"/>
  <c r="AI21" i="25" s="1"/>
  <c r="AL66" i="25" s="1"/>
  <c r="E65" i="25"/>
  <c r="R16" i="25"/>
  <c r="AI23" i="25" s="1"/>
  <c r="AM60" i="25" s="1"/>
  <c r="F65" i="25"/>
  <c r="U16" i="25" s="1"/>
  <c r="AI24" i="25"/>
  <c r="AM61" i="25" s="1"/>
  <c r="K65" i="25"/>
  <c r="X16" i="25" s="1"/>
  <c r="AI25" i="25" s="1"/>
  <c r="AM62" i="25" s="1"/>
  <c r="E78" i="25"/>
  <c r="R18" i="25" s="1"/>
  <c r="AI27" i="25"/>
  <c r="AM64" i="25" s="1"/>
  <c r="F78" i="25"/>
  <c r="U18" i="25" s="1"/>
  <c r="AI28" i="25" s="1"/>
  <c r="AM65" i="25" s="1"/>
  <c r="K78" i="25"/>
  <c r="X18" i="25" s="1"/>
  <c r="AI29" i="25"/>
  <c r="AM66" i="25" s="1"/>
  <c r="E91" i="25"/>
  <c r="R20" i="25" s="1"/>
  <c r="AI32" i="25" s="1"/>
  <c r="AO60" i="25" s="1"/>
  <c r="F91" i="25"/>
  <c r="U20" i="25" s="1"/>
  <c r="AI33" i="25"/>
  <c r="AO61" i="25" s="1"/>
  <c r="K91" i="25"/>
  <c r="X20" i="25" s="1"/>
  <c r="AI34" i="25" s="1"/>
  <c r="AO62" i="25" s="1"/>
  <c r="E103" i="25"/>
  <c r="R22" i="25" s="1"/>
  <c r="AI36" i="25"/>
  <c r="F103" i="25"/>
  <c r="U22" i="25" s="1"/>
  <c r="AI37" i="25" s="1"/>
  <c r="AO65" i="25" s="1"/>
  <c r="K103" i="25"/>
  <c r="X22" i="25" s="1"/>
  <c r="AI38" i="25"/>
  <c r="AO66" i="25" s="1"/>
  <c r="E114" i="25"/>
  <c r="R24" i="25" s="1"/>
  <c r="AI40" i="25" s="1"/>
  <c r="AN60" i="25" s="1"/>
  <c r="F114" i="25"/>
  <c r="U24" i="25" s="1"/>
  <c r="AI41" i="25"/>
  <c r="AN61" i="25" s="1"/>
  <c r="K114" i="25"/>
  <c r="X24" i="25" s="1"/>
  <c r="AI42" i="25" s="1"/>
  <c r="AN62" i="25" s="1"/>
  <c r="E127" i="25"/>
  <c r="R26" i="25" s="1"/>
  <c r="AI46" i="25"/>
  <c r="AN64" i="25" s="1"/>
  <c r="F127" i="25"/>
  <c r="U26" i="25" s="1"/>
  <c r="AI47" i="25" s="1"/>
  <c r="AN65" i="25" s="1"/>
  <c r="K127" i="25"/>
  <c r="X26" i="25" s="1"/>
  <c r="AI48" i="25"/>
  <c r="AN66" i="25" s="1"/>
  <c r="E140" i="25"/>
  <c r="R28" i="25" s="1"/>
  <c r="AI50" i="25" s="1"/>
  <c r="AP60" i="25" s="1"/>
  <c r="F140" i="25"/>
  <c r="U28" i="25" s="1"/>
  <c r="AI51" i="25"/>
  <c r="AP61" i="25" s="1"/>
  <c r="K140" i="25"/>
  <c r="X28" i="25" s="1"/>
  <c r="AI52" i="25" s="1"/>
  <c r="AP62" i="25" s="1"/>
  <c r="E153" i="25"/>
  <c r="R30" i="25" s="1"/>
  <c r="AI54" i="25"/>
  <c r="AP64" i="25" s="1"/>
  <c r="F153" i="25"/>
  <c r="U30" i="25" s="1"/>
  <c r="AI55" i="25" s="1"/>
  <c r="AP65" i="25" s="1"/>
  <c r="K153" i="25"/>
  <c r="X30" i="25" s="1"/>
  <c r="AI56" i="25"/>
  <c r="AP66" i="25" s="1"/>
  <c r="AD5" i="25"/>
  <c r="AD58" i="25" s="1"/>
  <c r="AE58" i="25"/>
  <c r="P7" i="25"/>
  <c r="AC7" i="25"/>
  <c r="AD60" i="25"/>
  <c r="E11" i="25"/>
  <c r="R7" i="25" s="1"/>
  <c r="AE7" i="25" s="1"/>
  <c r="P8" i="25"/>
  <c r="AC8" i="25" s="1"/>
  <c r="F11" i="25"/>
  <c r="U7" i="25"/>
  <c r="AE8" i="25" s="1"/>
  <c r="AE61" i="25"/>
  <c r="P9" i="25"/>
  <c r="AC11" i="25" s="1"/>
  <c r="AD64" i="25"/>
  <c r="E25" i="25"/>
  <c r="R9" i="25"/>
  <c r="AE11" i="25" s="1"/>
  <c r="AE64" i="25" s="1"/>
  <c r="P10" i="25"/>
  <c r="AC12" i="25"/>
  <c r="AD65" i="25"/>
  <c r="AD66" i="25"/>
  <c r="K25" i="25"/>
  <c r="X9" i="25"/>
  <c r="AE13" i="25" s="1"/>
  <c r="AE66" i="25"/>
  <c r="E38" i="25"/>
  <c r="R11" i="25"/>
  <c r="AE15" i="25" s="1"/>
  <c r="AF60" i="25"/>
  <c r="F38" i="25"/>
  <c r="U11" i="25"/>
  <c r="AE16" i="25" s="1"/>
  <c r="AF61" i="25" s="1"/>
  <c r="K38" i="25"/>
  <c r="X11" i="25"/>
  <c r="AE17" i="25" s="1"/>
  <c r="AF62" i="25" s="1"/>
  <c r="E51" i="25"/>
  <c r="R13" i="25"/>
  <c r="AE19" i="25" s="1"/>
  <c r="AF64" i="25"/>
  <c r="F51" i="25"/>
  <c r="U13" i="25"/>
  <c r="AE20" i="25" s="1"/>
  <c r="AF65" i="25"/>
  <c r="K51" i="25"/>
  <c r="X13" i="25"/>
  <c r="AE21" i="25" s="1"/>
  <c r="AF66" i="25" s="1"/>
  <c r="E64" i="25"/>
  <c r="R15" i="25"/>
  <c r="AE23" i="25" s="1"/>
  <c r="AG60" i="25" s="1"/>
  <c r="F64" i="25"/>
  <c r="U15" i="25"/>
  <c r="AE24" i="25" s="1"/>
  <c r="AG61" i="25"/>
  <c r="K64" i="25"/>
  <c r="X15" i="25"/>
  <c r="AE25" i="25" s="1"/>
  <c r="AG62" i="25"/>
  <c r="E77" i="25"/>
  <c r="R17" i="25"/>
  <c r="AE27" i="25" s="1"/>
  <c r="AG64" i="25" s="1"/>
  <c r="F77" i="25"/>
  <c r="U17" i="25"/>
  <c r="AE28" i="25" s="1"/>
  <c r="AG65" i="25" s="1"/>
  <c r="K77" i="25"/>
  <c r="X17" i="25"/>
  <c r="AE29" i="25" s="1"/>
  <c r="AG66" i="25"/>
  <c r="E90" i="25"/>
  <c r="R19" i="25"/>
  <c r="AE32" i="25" s="1"/>
  <c r="AI60" i="25"/>
  <c r="F90" i="25"/>
  <c r="U19" i="25"/>
  <c r="AE33" i="25" s="1"/>
  <c r="AI61" i="25" s="1"/>
  <c r="K90" i="25"/>
  <c r="X19" i="25"/>
  <c r="AE34" i="25" s="1"/>
  <c r="AI62" i="25" s="1"/>
  <c r="E102" i="25"/>
  <c r="R21" i="25"/>
  <c r="AE36" i="25" s="1"/>
  <c r="F102" i="25"/>
  <c r="U21" i="25"/>
  <c r="AE37" i="25" s="1"/>
  <c r="AI65" i="25"/>
  <c r="K102" i="25"/>
  <c r="X21" i="25"/>
  <c r="AE38" i="25" s="1"/>
  <c r="AI66" i="25" s="1"/>
  <c r="E113" i="25"/>
  <c r="R23" i="25"/>
  <c r="AE40" i="25" s="1"/>
  <c r="AH60" i="25" s="1"/>
  <c r="F113" i="25"/>
  <c r="U23" i="25"/>
  <c r="AE41" i="25" s="1"/>
  <c r="AH61" i="25"/>
  <c r="K113" i="25"/>
  <c r="X23" i="25"/>
  <c r="AE42" i="25" s="1"/>
  <c r="AH62" i="25"/>
  <c r="E126" i="25"/>
  <c r="R25" i="25"/>
  <c r="AE46" i="25" s="1"/>
  <c r="AH64" i="25" s="1"/>
  <c r="F126" i="25"/>
  <c r="U25" i="25"/>
  <c r="AE47" i="25" s="1"/>
  <c r="AH65" i="25" s="1"/>
  <c r="K126" i="25"/>
  <c r="X25" i="25"/>
  <c r="AE48" i="25" s="1"/>
  <c r="AH66" i="25"/>
  <c r="E139" i="25"/>
  <c r="R27" i="25"/>
  <c r="AE50" i="25" s="1"/>
  <c r="AJ60" i="25"/>
  <c r="F139" i="25"/>
  <c r="U27" i="25"/>
  <c r="AE51" i="25" s="1"/>
  <c r="AJ61" i="25" s="1"/>
  <c r="K139" i="25"/>
  <c r="X27" i="25"/>
  <c r="AE52" i="25" s="1"/>
  <c r="AJ62" i="25" s="1"/>
  <c r="E152" i="25"/>
  <c r="R29" i="25"/>
  <c r="AE54" i="25" s="1"/>
  <c r="AJ64" i="25"/>
  <c r="F152" i="25"/>
  <c r="U29" i="25" s="1"/>
  <c r="AE55" i="25" s="1"/>
  <c r="K152" i="25"/>
  <c r="X29" i="25" s="1"/>
  <c r="AE56" i="25" s="1"/>
  <c r="AJ66" i="25" s="1"/>
  <c r="Q24" i="51"/>
  <c r="Q26" i="51"/>
  <c r="W24" i="51"/>
  <c r="V26" i="51"/>
  <c r="S19" i="51"/>
  <c r="Q21" i="51"/>
  <c r="V20" i="51"/>
  <c r="W20" i="51"/>
  <c r="Q15" i="51"/>
  <c r="Q16" i="51"/>
  <c r="S17" i="51"/>
  <c r="W15" i="51"/>
  <c r="U16" i="51"/>
  <c r="V17" i="51"/>
  <c r="S11" i="51"/>
  <c r="Q13" i="51"/>
  <c r="V11" i="51"/>
  <c r="V12" i="51"/>
  <c r="W12" i="51"/>
  <c r="Q7" i="51"/>
  <c r="Q8" i="51"/>
  <c r="S9" i="51"/>
  <c r="W7" i="51"/>
  <c r="U8" i="51"/>
  <c r="V9" i="51"/>
  <c r="M64" i="51"/>
  <c r="W26" i="51" s="1"/>
  <c r="L64" i="51"/>
  <c r="K64" i="51"/>
  <c r="U26" i="51" s="1"/>
  <c r="J64" i="51"/>
  <c r="W25" i="51" s="1"/>
  <c r="G64" i="51"/>
  <c r="I64" i="51"/>
  <c r="V25" i="51" s="1"/>
  <c r="F64" i="51"/>
  <c r="V24" i="51" s="1"/>
  <c r="H64" i="51"/>
  <c r="U25" i="51" s="1"/>
  <c r="E64" i="51"/>
  <c r="U24" i="51" s="1"/>
  <c r="M63" i="51"/>
  <c r="S26" i="51" s="1"/>
  <c r="L63" i="51"/>
  <c r="R26" i="51" s="1"/>
  <c r="K63" i="51"/>
  <c r="J63" i="51"/>
  <c r="S25" i="51" s="1"/>
  <c r="G63" i="51"/>
  <c r="S24" i="51" s="1"/>
  <c r="I63" i="51"/>
  <c r="R25" i="51" s="1"/>
  <c r="F63" i="51"/>
  <c r="R24" i="51" s="1"/>
  <c r="H63" i="51"/>
  <c r="Q25" i="51" s="1"/>
  <c r="E63" i="51"/>
  <c r="M52" i="51"/>
  <c r="W21" i="51" s="1"/>
  <c r="L52" i="51"/>
  <c r="V21" i="51" s="1"/>
  <c r="K52" i="51"/>
  <c r="U21" i="51" s="1"/>
  <c r="J52" i="51"/>
  <c r="G52" i="51"/>
  <c r="W19" i="51" s="1"/>
  <c r="I52" i="51"/>
  <c r="F52" i="51"/>
  <c r="H52" i="51"/>
  <c r="U20" i="51" s="1"/>
  <c r="E52" i="51"/>
  <c r="U19" i="51" s="1"/>
  <c r="M51" i="51"/>
  <c r="S21" i="51" s="1"/>
  <c r="L51" i="51"/>
  <c r="R21" i="51" s="1"/>
  <c r="K51" i="51"/>
  <c r="J51" i="51"/>
  <c r="S20" i="51" s="1"/>
  <c r="G51" i="51"/>
  <c r="I51" i="51"/>
  <c r="R20" i="51" s="1"/>
  <c r="F51" i="51"/>
  <c r="H51" i="51"/>
  <c r="Q20" i="51" s="1"/>
  <c r="E51" i="51"/>
  <c r="Q19" i="51" s="1"/>
  <c r="M40" i="51"/>
  <c r="W17" i="51" s="1"/>
  <c r="L40" i="51"/>
  <c r="K40" i="51"/>
  <c r="U17" i="51" s="1"/>
  <c r="J40" i="51"/>
  <c r="W16" i="51" s="1"/>
  <c r="G40" i="51"/>
  <c r="I40" i="51"/>
  <c r="V16" i="51" s="1"/>
  <c r="F40" i="51"/>
  <c r="V15" i="51" s="1"/>
  <c r="H40" i="51"/>
  <c r="E40" i="51"/>
  <c r="U15" i="51" s="1"/>
  <c r="M39" i="51"/>
  <c r="L39" i="51"/>
  <c r="R17" i="51" s="1"/>
  <c r="K39" i="51"/>
  <c r="Q17" i="51" s="1"/>
  <c r="J39" i="51"/>
  <c r="S16" i="51" s="1"/>
  <c r="G39" i="51"/>
  <c r="S15" i="51" s="1"/>
  <c r="I39" i="51"/>
  <c r="R16" i="51" s="1"/>
  <c r="F39" i="51"/>
  <c r="R15" i="51" s="1"/>
  <c r="H39" i="51"/>
  <c r="E39" i="51"/>
  <c r="M27" i="51"/>
  <c r="W13" i="51" s="1"/>
  <c r="L27" i="51"/>
  <c r="V13" i="51" s="1"/>
  <c r="K27" i="51"/>
  <c r="U13" i="51" s="1"/>
  <c r="J27" i="51"/>
  <c r="G27" i="51"/>
  <c r="W11" i="51" s="1"/>
  <c r="I27" i="51"/>
  <c r="F27" i="51"/>
  <c r="H27" i="51"/>
  <c r="U12" i="51" s="1"/>
  <c r="E27" i="51"/>
  <c r="U11" i="51" s="1"/>
  <c r="M26" i="51"/>
  <c r="S13" i="51" s="1"/>
  <c r="L26" i="51"/>
  <c r="R13" i="51" s="1"/>
  <c r="K26" i="51"/>
  <c r="J26" i="51"/>
  <c r="S12" i="51" s="1"/>
  <c r="G26" i="51"/>
  <c r="I26" i="51"/>
  <c r="R12" i="51" s="1"/>
  <c r="F26" i="51"/>
  <c r="R11" i="51" s="1"/>
  <c r="H26" i="51"/>
  <c r="Q12" i="51" s="1"/>
  <c r="E26" i="51"/>
  <c r="Q11" i="51" s="1"/>
  <c r="M14" i="51"/>
  <c r="W9" i="51" s="1"/>
  <c r="L14" i="51"/>
  <c r="K14" i="51"/>
  <c r="U9" i="51" s="1"/>
  <c r="J14" i="51"/>
  <c r="W8" i="51" s="1"/>
  <c r="G14" i="51"/>
  <c r="I14" i="51"/>
  <c r="V8" i="51" s="1"/>
  <c r="F14" i="51"/>
  <c r="V7" i="51" s="1"/>
  <c r="H14" i="51"/>
  <c r="E14" i="51"/>
  <c r="U7" i="51" s="1"/>
  <c r="M13" i="51"/>
  <c r="L13" i="51"/>
  <c r="R9" i="51" s="1"/>
  <c r="K13" i="51"/>
  <c r="Q9" i="51" s="1"/>
  <c r="J13" i="51"/>
  <c r="S8" i="51" s="1"/>
  <c r="G13" i="51"/>
  <c r="S7" i="51" s="1"/>
  <c r="I13" i="51"/>
  <c r="R8" i="51" s="1"/>
  <c r="F13" i="51"/>
  <c r="R7" i="51" s="1"/>
  <c r="H13" i="51"/>
  <c r="E13" i="51"/>
  <c r="AH48" i="25"/>
  <c r="AH38" i="25"/>
  <c r="AH29" i="25"/>
  <c r="AH21" i="25"/>
  <c r="F25" i="25"/>
  <c r="U9" i="25" s="1"/>
  <c r="AE12" i="25" s="1"/>
  <c r="K11" i="25"/>
  <c r="X7" i="25"/>
  <c r="AE9" i="25" s="1"/>
  <c r="M134" i="4"/>
  <c r="L134" i="4"/>
  <c r="J134" i="4"/>
  <c r="I134" i="4"/>
  <c r="G134" i="4"/>
  <c r="F134" i="4"/>
  <c r="M133" i="4"/>
  <c r="L133" i="4"/>
  <c r="J133" i="4"/>
  <c r="I133" i="4"/>
  <c r="G133" i="4"/>
  <c r="F133" i="4"/>
  <c r="M123" i="4"/>
  <c r="L123" i="4"/>
  <c r="J123" i="4"/>
  <c r="I123" i="4"/>
  <c r="G123" i="4"/>
  <c r="F123" i="4"/>
  <c r="M122" i="4"/>
  <c r="L122" i="4"/>
  <c r="J122" i="4"/>
  <c r="I122" i="4"/>
  <c r="G122" i="4"/>
  <c r="F122" i="4"/>
  <c r="M112" i="4"/>
  <c r="L112" i="4"/>
  <c r="J112" i="4"/>
  <c r="I112" i="4"/>
  <c r="G112" i="4"/>
  <c r="F112" i="4"/>
  <c r="M111" i="4"/>
  <c r="L111" i="4"/>
  <c r="J111" i="4"/>
  <c r="I111" i="4"/>
  <c r="G111" i="4"/>
  <c r="F111" i="4"/>
  <c r="M101" i="4"/>
  <c r="L101" i="4"/>
  <c r="J101" i="4"/>
  <c r="I101" i="4"/>
  <c r="G101" i="4"/>
  <c r="F101" i="4"/>
  <c r="M100" i="4"/>
  <c r="L100" i="4"/>
  <c r="J100" i="4"/>
  <c r="I100" i="4"/>
  <c r="G100" i="4"/>
  <c r="F100" i="4"/>
  <c r="M90" i="4"/>
  <c r="L90" i="4"/>
  <c r="J90" i="4"/>
  <c r="I90" i="4"/>
  <c r="G90" i="4"/>
  <c r="F90" i="4"/>
  <c r="M89" i="4"/>
  <c r="L89" i="4"/>
  <c r="J89" i="4"/>
  <c r="I89" i="4"/>
  <c r="G89" i="4"/>
  <c r="F89" i="4"/>
  <c r="M79" i="4"/>
  <c r="L79" i="4"/>
  <c r="J79" i="4"/>
  <c r="I79" i="4"/>
  <c r="G79" i="4"/>
  <c r="F79" i="4"/>
  <c r="M78" i="4"/>
  <c r="L78" i="4"/>
  <c r="J78" i="4"/>
  <c r="I78" i="4"/>
  <c r="G78" i="4"/>
  <c r="F78" i="4"/>
  <c r="M68" i="4"/>
  <c r="L68" i="4"/>
  <c r="J68" i="4"/>
  <c r="I68" i="4"/>
  <c r="G68" i="4"/>
  <c r="F68" i="4"/>
  <c r="M67" i="4"/>
  <c r="L67" i="4"/>
  <c r="J67" i="4"/>
  <c r="I67" i="4"/>
  <c r="G67" i="4"/>
  <c r="F67" i="4"/>
  <c r="M57" i="4"/>
  <c r="L57" i="4"/>
  <c r="J57" i="4"/>
  <c r="I57" i="4"/>
  <c r="G57" i="4"/>
  <c r="F57" i="4"/>
  <c r="M56" i="4"/>
  <c r="L56" i="4"/>
  <c r="J56" i="4"/>
  <c r="I56" i="4"/>
  <c r="G56" i="4"/>
  <c r="F56" i="4"/>
  <c r="M46" i="4"/>
  <c r="L46" i="4"/>
  <c r="J46" i="4"/>
  <c r="I46" i="4"/>
  <c r="G46" i="4"/>
  <c r="F46" i="4"/>
  <c r="M45" i="4"/>
  <c r="L45" i="4"/>
  <c r="J45" i="4"/>
  <c r="I45" i="4"/>
  <c r="G45" i="4"/>
  <c r="F45" i="4"/>
  <c r="M35" i="4"/>
  <c r="L35" i="4"/>
  <c r="J35" i="4"/>
  <c r="I35" i="4"/>
  <c r="G35" i="4"/>
  <c r="F35" i="4"/>
  <c r="M34" i="4"/>
  <c r="L34" i="4"/>
  <c r="J34" i="4"/>
  <c r="I34" i="4"/>
  <c r="G34" i="4"/>
  <c r="F34" i="4"/>
  <c r="M24" i="4"/>
  <c r="L24" i="4"/>
  <c r="J24" i="4"/>
  <c r="I24" i="4"/>
  <c r="G24" i="4"/>
  <c r="F24" i="4"/>
  <c r="M23" i="4"/>
  <c r="L23" i="4"/>
  <c r="J23" i="4"/>
  <c r="I23" i="4"/>
  <c r="G23" i="4"/>
  <c r="F23" i="4"/>
  <c r="M11" i="4"/>
  <c r="J11" i="4"/>
  <c r="G11" i="4"/>
  <c r="L12" i="4"/>
  <c r="M12" i="4"/>
  <c r="L11" i="4"/>
  <c r="I12" i="4"/>
  <c r="J12" i="4"/>
  <c r="I11" i="4"/>
  <c r="G12" i="4"/>
  <c r="F12" i="4"/>
  <c r="F11" i="4"/>
  <c r="I15" i="25"/>
  <c r="L14" i="25"/>
  <c r="L13" i="25"/>
  <c r="M14" i="25"/>
  <c r="M13" i="25"/>
  <c r="K13" i="25"/>
  <c r="J13" i="25"/>
  <c r="I13" i="25"/>
  <c r="H13" i="25"/>
  <c r="G13" i="25"/>
  <c r="F13" i="25"/>
  <c r="Q8" i="25"/>
  <c r="AI4" i="25"/>
  <c r="G12" i="25"/>
  <c r="S8" i="25" s="1"/>
  <c r="AJ7" i="25" s="1"/>
  <c r="I12" i="25"/>
  <c r="T8" i="25"/>
  <c r="AK7" i="25"/>
  <c r="H12" i="25"/>
  <c r="V8" i="25"/>
  <c r="AJ8" i="25"/>
  <c r="J12" i="25"/>
  <c r="W8" i="25" s="1"/>
  <c r="AK8" i="25" s="1"/>
  <c r="L12" i="25"/>
  <c r="Y8" i="25"/>
  <c r="AJ9" i="25" s="1"/>
  <c r="M12" i="25"/>
  <c r="Z8" i="25"/>
  <c r="AK9" i="25" s="1"/>
  <c r="G26" i="25"/>
  <c r="S10" i="25"/>
  <c r="AJ11" i="25"/>
  <c r="I26" i="25"/>
  <c r="T10" i="25" s="1"/>
  <c r="AK11" i="25" s="1"/>
  <c r="H26" i="25"/>
  <c r="V10" i="25" s="1"/>
  <c r="AJ12" i="25" s="1"/>
  <c r="J26" i="25"/>
  <c r="W10" i="25"/>
  <c r="AK12" i="25"/>
  <c r="L26" i="25"/>
  <c r="Y10" i="25"/>
  <c r="AJ13" i="25"/>
  <c r="M26" i="25"/>
  <c r="Z10" i="25" s="1"/>
  <c r="AK13" i="25" s="1"/>
  <c r="P11" i="25"/>
  <c r="AC15" i="25"/>
  <c r="P12" i="25"/>
  <c r="AC16" i="25"/>
  <c r="G39" i="25"/>
  <c r="S12" i="25"/>
  <c r="AJ15" i="25" s="1"/>
  <c r="I39" i="25"/>
  <c r="T12" i="25"/>
  <c r="AK15" i="25" s="1"/>
  <c r="H39" i="25"/>
  <c r="V12" i="25"/>
  <c r="AJ16" i="25"/>
  <c r="J39" i="25"/>
  <c r="W12" i="25" s="1"/>
  <c r="AK16" i="25" s="1"/>
  <c r="L39" i="25"/>
  <c r="Y12" i="25" s="1"/>
  <c r="AJ17" i="25" s="1"/>
  <c r="M39" i="25"/>
  <c r="Z12" i="25"/>
  <c r="AK17" i="25"/>
  <c r="P13" i="25"/>
  <c r="AC19" i="25"/>
  <c r="P14" i="25"/>
  <c r="AC20" i="25"/>
  <c r="G52" i="25"/>
  <c r="S14" i="25"/>
  <c r="AJ19" i="25"/>
  <c r="I52" i="25"/>
  <c r="T14" i="25" s="1"/>
  <c r="AK19" i="25" s="1"/>
  <c r="H52" i="25"/>
  <c r="V14" i="25"/>
  <c r="AJ20" i="25" s="1"/>
  <c r="J52" i="25"/>
  <c r="W14" i="25"/>
  <c r="AK20" i="25" s="1"/>
  <c r="L52" i="25"/>
  <c r="Y14" i="25"/>
  <c r="AJ21" i="25"/>
  <c r="M52" i="25"/>
  <c r="Z14" i="25" s="1"/>
  <c r="AK21" i="25" s="1"/>
  <c r="P15" i="25"/>
  <c r="AC23" i="25" s="1"/>
  <c r="P16" i="25"/>
  <c r="AC24" i="25"/>
  <c r="G65" i="25"/>
  <c r="S16" i="25" s="1"/>
  <c r="AJ23" i="25" s="1"/>
  <c r="I65" i="25"/>
  <c r="T16" i="25"/>
  <c r="AK23" i="25"/>
  <c r="H65" i="25"/>
  <c r="V16" i="25"/>
  <c r="AJ24" i="25"/>
  <c r="J65" i="25"/>
  <c r="W16" i="25" s="1"/>
  <c r="AK24" i="25" s="1"/>
  <c r="L65" i="25"/>
  <c r="Y16" i="25"/>
  <c r="AJ25" i="25" s="1"/>
  <c r="M65" i="25"/>
  <c r="Z16" i="25"/>
  <c r="AK25" i="25" s="1"/>
  <c r="P17" i="25"/>
  <c r="AC27" i="25"/>
  <c r="P18" i="25"/>
  <c r="AC28" i="25" s="1"/>
  <c r="G78" i="25"/>
  <c r="S18" i="25"/>
  <c r="AJ27" i="25"/>
  <c r="I78" i="25"/>
  <c r="T18" i="25" s="1"/>
  <c r="AK27" i="25" s="1"/>
  <c r="H78" i="25"/>
  <c r="V18" i="25" s="1"/>
  <c r="AJ28" i="25" s="1"/>
  <c r="J78" i="25"/>
  <c r="W18" i="25"/>
  <c r="AK28" i="25"/>
  <c r="L78" i="25"/>
  <c r="Y18" i="25"/>
  <c r="AJ29" i="25"/>
  <c r="M78" i="25"/>
  <c r="Z18" i="25" s="1"/>
  <c r="AK29" i="25" s="1"/>
  <c r="P19" i="25"/>
  <c r="AB32" i="25"/>
  <c r="Q19" i="25"/>
  <c r="AC32" i="25"/>
  <c r="P20" i="25"/>
  <c r="AB33" i="25"/>
  <c r="Q20" i="25"/>
  <c r="AC33" i="25"/>
  <c r="G91" i="25"/>
  <c r="S20" i="25"/>
  <c r="AJ32" i="25" s="1"/>
  <c r="I91" i="25"/>
  <c r="T20" i="25"/>
  <c r="AK32" i="25" s="1"/>
  <c r="H91" i="25"/>
  <c r="V20" i="25"/>
  <c r="AJ33" i="25"/>
  <c r="J91" i="25"/>
  <c r="W20" i="25" s="1"/>
  <c r="AK33" i="25" s="1"/>
  <c r="L91" i="25"/>
  <c r="Y20" i="25" s="1"/>
  <c r="AJ34" i="25" s="1"/>
  <c r="M91" i="25"/>
  <c r="Z20" i="25"/>
  <c r="AK34" i="25"/>
  <c r="P21" i="25"/>
  <c r="AC36" i="25"/>
  <c r="P22" i="25"/>
  <c r="AC37" i="25"/>
  <c r="G103" i="25"/>
  <c r="S22" i="25"/>
  <c r="AJ36" i="25"/>
  <c r="I103" i="25"/>
  <c r="T22" i="25" s="1"/>
  <c r="AK36" i="25" s="1"/>
  <c r="H103" i="25"/>
  <c r="V22" i="25"/>
  <c r="AJ37" i="25" s="1"/>
  <c r="J103" i="25"/>
  <c r="W22" i="25"/>
  <c r="AK37" i="25" s="1"/>
  <c r="L103" i="25"/>
  <c r="Y22" i="25"/>
  <c r="AJ38" i="25"/>
  <c r="M103" i="25"/>
  <c r="Z22" i="25" s="1"/>
  <c r="AK38" i="25" s="1"/>
  <c r="P23" i="25"/>
  <c r="AC40" i="25" s="1"/>
  <c r="P24" i="25"/>
  <c r="AC41" i="25"/>
  <c r="G114" i="25"/>
  <c r="S24" i="25" s="1"/>
  <c r="AJ40" i="25" s="1"/>
  <c r="I114" i="25"/>
  <c r="T24" i="25" s="1"/>
  <c r="AK40" i="25" s="1"/>
  <c r="H114" i="25"/>
  <c r="V24" i="25"/>
  <c r="AJ41" i="25" s="1"/>
  <c r="J114" i="25"/>
  <c r="W24" i="25" s="1"/>
  <c r="AK41" i="25" s="1"/>
  <c r="L114" i="25"/>
  <c r="Y24" i="25" s="1"/>
  <c r="AJ42" i="25" s="1"/>
  <c r="M114" i="25"/>
  <c r="Z24" i="25" s="1"/>
  <c r="AK42" i="25" s="1"/>
  <c r="P25" i="25"/>
  <c r="AC46" i="25"/>
  <c r="P26" i="25"/>
  <c r="AC47" i="25"/>
  <c r="G127" i="25"/>
  <c r="S26" i="25"/>
  <c r="AJ46" i="25" s="1"/>
  <c r="I127" i="25"/>
  <c r="T26" i="25" s="1"/>
  <c r="AK46" i="25" s="1"/>
  <c r="H127" i="25"/>
  <c r="V26" i="25" s="1"/>
  <c r="AJ47" i="25" s="1"/>
  <c r="J127" i="25"/>
  <c r="W26" i="25" s="1"/>
  <c r="AK47" i="25" s="1"/>
  <c r="L127" i="25"/>
  <c r="Y26" i="25"/>
  <c r="AJ48" i="25" s="1"/>
  <c r="M127" i="25"/>
  <c r="Z26" i="25" s="1"/>
  <c r="AK48" i="25" s="1"/>
  <c r="P27" i="25"/>
  <c r="AC50" i="25" s="1"/>
  <c r="P28" i="25"/>
  <c r="AC51" i="25"/>
  <c r="G140" i="25"/>
  <c r="S28" i="25" s="1"/>
  <c r="AJ50" i="25" s="1"/>
  <c r="I140" i="25"/>
  <c r="T28" i="25" s="1"/>
  <c r="AK50" i="25" s="1"/>
  <c r="H140" i="25"/>
  <c r="V28" i="25"/>
  <c r="AJ51" i="25" s="1"/>
  <c r="J140" i="25"/>
  <c r="W28" i="25" s="1"/>
  <c r="AK51" i="25" s="1"/>
  <c r="L140" i="25"/>
  <c r="Y28" i="25" s="1"/>
  <c r="AJ52" i="25" s="1"/>
  <c r="M140" i="25"/>
  <c r="Z28" i="25" s="1"/>
  <c r="AK52" i="25" s="1"/>
  <c r="P29" i="25"/>
  <c r="AC54" i="25"/>
  <c r="P30" i="25"/>
  <c r="AC55" i="25"/>
  <c r="G153" i="25"/>
  <c r="S30" i="25"/>
  <c r="AJ54" i="25" s="1"/>
  <c r="I153" i="25"/>
  <c r="T30" i="25" s="1"/>
  <c r="AK54" i="25" s="1"/>
  <c r="H153" i="25"/>
  <c r="V30" i="25" s="1"/>
  <c r="AJ55" i="25" s="1"/>
  <c r="J153" i="25"/>
  <c r="W30" i="25" s="1"/>
  <c r="AK55" i="25" s="1"/>
  <c r="L153" i="25"/>
  <c r="Y30" i="25"/>
  <c r="AJ56" i="25" s="1"/>
  <c r="M153" i="25"/>
  <c r="Z30" i="25" s="1"/>
  <c r="AK56" i="25" s="1"/>
  <c r="Q29" i="25"/>
  <c r="Q30" i="25"/>
  <c r="Q27" i="25"/>
  <c r="Q28" i="25"/>
  <c r="Q25" i="25"/>
  <c r="Q26" i="25"/>
  <c r="Q23" i="25"/>
  <c r="Q24" i="25"/>
  <c r="Q21" i="25"/>
  <c r="Q22" i="25"/>
  <c r="Q17" i="25"/>
  <c r="Q18" i="25"/>
  <c r="Q15" i="25"/>
  <c r="Q16" i="25"/>
  <c r="Q13" i="25"/>
  <c r="Q14" i="25"/>
  <c r="Q11" i="25"/>
  <c r="Q12" i="25"/>
  <c r="Q9" i="25"/>
  <c r="Q10" i="25"/>
  <c r="Q7" i="25"/>
  <c r="M11" i="25"/>
  <c r="Z7" i="25" s="1"/>
  <c r="Z46" i="13"/>
  <c r="Y46" i="13"/>
  <c r="Z45" i="13"/>
  <c r="Y45" i="13"/>
  <c r="Z44" i="13"/>
  <c r="Y44" i="13"/>
  <c r="Z43" i="13"/>
  <c r="Y43" i="13"/>
  <c r="Z42" i="13"/>
  <c r="Y42" i="13"/>
  <c r="Z41" i="13"/>
  <c r="Y41" i="13"/>
  <c r="Z30" i="13"/>
  <c r="Y30" i="13"/>
  <c r="Z29" i="13"/>
  <c r="Y29" i="13"/>
  <c r="Z28" i="13"/>
  <c r="Y28" i="13"/>
  <c r="Z27" i="13"/>
  <c r="Y27" i="13"/>
  <c r="Z26" i="13"/>
  <c r="Y26" i="13"/>
  <c r="Z25" i="13"/>
  <c r="Y25" i="13"/>
  <c r="Z14" i="13"/>
  <c r="Y14" i="13"/>
  <c r="Z13" i="13"/>
  <c r="Y13" i="13"/>
  <c r="Z12" i="13"/>
  <c r="Y12" i="13"/>
  <c r="Z11" i="13"/>
  <c r="Y11" i="13"/>
  <c r="Z10" i="13"/>
  <c r="Y10" i="13"/>
  <c r="Z9" i="13"/>
  <c r="Y9" i="13"/>
  <c r="Z112" i="8"/>
  <c r="Y112" i="8"/>
  <c r="Z111" i="8"/>
  <c r="Y111" i="8"/>
  <c r="Z110" i="8"/>
  <c r="Y110" i="8"/>
  <c r="Z109" i="8"/>
  <c r="Y109" i="8"/>
  <c r="Z108" i="8"/>
  <c r="Y108" i="8"/>
  <c r="Z107" i="8"/>
  <c r="Y107" i="8"/>
  <c r="Z106" i="8"/>
  <c r="Y106" i="8"/>
  <c r="Z105" i="8"/>
  <c r="Y105" i="8"/>
  <c r="Z104" i="8"/>
  <c r="Y104" i="8"/>
  <c r="Z103" i="8"/>
  <c r="Y103" i="8"/>
  <c r="Z102" i="8"/>
  <c r="Y102" i="8"/>
  <c r="Z101" i="8"/>
  <c r="Y101" i="8"/>
  <c r="Z100" i="8"/>
  <c r="Y100" i="8"/>
  <c r="Z99" i="8"/>
  <c r="Y99" i="8"/>
  <c r="Z98" i="8"/>
  <c r="Y98" i="8"/>
  <c r="O46" i="13"/>
  <c r="N46" i="13"/>
  <c r="O45" i="13"/>
  <c r="N45" i="13"/>
  <c r="O44" i="13"/>
  <c r="N44" i="13"/>
  <c r="O43" i="13"/>
  <c r="N43" i="13"/>
  <c r="O42" i="13"/>
  <c r="N42" i="13"/>
  <c r="O41" i="13"/>
  <c r="N41" i="13"/>
  <c r="O31" i="13"/>
  <c r="N31" i="13"/>
  <c r="O30" i="13"/>
  <c r="N30" i="13"/>
  <c r="O29" i="13"/>
  <c r="N29" i="13"/>
  <c r="O28" i="13"/>
  <c r="N28" i="13"/>
  <c r="O27" i="13"/>
  <c r="N27" i="13"/>
  <c r="O26" i="13"/>
  <c r="N26" i="13"/>
  <c r="O15" i="13"/>
  <c r="N15" i="13"/>
  <c r="O14" i="13"/>
  <c r="N14" i="13"/>
  <c r="O13" i="13"/>
  <c r="N13" i="13"/>
  <c r="O12" i="13"/>
  <c r="N12" i="13"/>
  <c r="O11" i="13"/>
  <c r="N11" i="13"/>
  <c r="O10" i="13"/>
  <c r="N10" i="13"/>
  <c r="N112" i="8"/>
  <c r="M112" i="8"/>
  <c r="N111" i="8"/>
  <c r="M111" i="8"/>
  <c r="N110" i="8"/>
  <c r="M110" i="8"/>
  <c r="N109" i="8"/>
  <c r="M109" i="8"/>
  <c r="N108" i="8"/>
  <c r="M108" i="8"/>
  <c r="N107" i="8"/>
  <c r="M107" i="8"/>
  <c r="N106" i="8"/>
  <c r="M106" i="8"/>
  <c r="N105" i="8"/>
  <c r="M105" i="8"/>
  <c r="N104" i="8"/>
  <c r="M104" i="8"/>
  <c r="N103" i="8"/>
  <c r="M103" i="8"/>
  <c r="N102" i="8"/>
  <c r="M102" i="8"/>
  <c r="N101" i="8"/>
  <c r="M101" i="8"/>
  <c r="N100" i="8"/>
  <c r="M100" i="8"/>
  <c r="N99" i="8"/>
  <c r="M99" i="8"/>
  <c r="N98" i="8"/>
  <c r="M98" i="8"/>
  <c r="Z58" i="8"/>
  <c r="Y58" i="8"/>
  <c r="Z57" i="8"/>
  <c r="Y57" i="8"/>
  <c r="Z56" i="8"/>
  <c r="Y56" i="8"/>
  <c r="Z55" i="8"/>
  <c r="Y55" i="8"/>
  <c r="Z54" i="8"/>
  <c r="Y54" i="8"/>
  <c r="Z53" i="8"/>
  <c r="Y53" i="8"/>
  <c r="Z52" i="8"/>
  <c r="Y52" i="8"/>
  <c r="Z51" i="8"/>
  <c r="Y51" i="8"/>
  <c r="Z50" i="8"/>
  <c r="Y50" i="8"/>
  <c r="Z49" i="8"/>
  <c r="Y49" i="8"/>
  <c r="Z48" i="8"/>
  <c r="Y48" i="8"/>
  <c r="Z47" i="8"/>
  <c r="Y47" i="8"/>
  <c r="Z46" i="8"/>
  <c r="Y46" i="8"/>
  <c r="Z45" i="8"/>
  <c r="Y45" i="8"/>
  <c r="Z44" i="8"/>
  <c r="Y44" i="8"/>
  <c r="S27" i="8"/>
  <c r="S28" i="8"/>
  <c r="S29" i="8"/>
  <c r="S30" i="8"/>
  <c r="S26" i="8"/>
  <c r="R27" i="8"/>
  <c r="R28" i="8"/>
  <c r="R29" i="8"/>
  <c r="R30" i="8"/>
  <c r="R26" i="8"/>
  <c r="R10" i="8"/>
  <c r="S10" i="8"/>
  <c r="T10" i="8"/>
  <c r="U10" i="8"/>
  <c r="V10" i="8"/>
  <c r="W10" i="8"/>
  <c r="X10" i="8"/>
  <c r="R11" i="8"/>
  <c r="S11" i="8"/>
  <c r="T11" i="8"/>
  <c r="U11" i="8"/>
  <c r="V11" i="8"/>
  <c r="W11" i="8"/>
  <c r="X11" i="8"/>
  <c r="Y11" i="8"/>
  <c r="Z11" i="8"/>
  <c r="R12" i="8"/>
  <c r="S12" i="8"/>
  <c r="T12" i="8"/>
  <c r="U12" i="8"/>
  <c r="V12" i="8"/>
  <c r="W12" i="8"/>
  <c r="R13" i="8"/>
  <c r="S13" i="8"/>
  <c r="T13" i="8"/>
  <c r="U13" i="8"/>
  <c r="V13" i="8"/>
  <c r="W13" i="8"/>
  <c r="Y13" i="8"/>
  <c r="Z13" i="8"/>
  <c r="R14" i="8"/>
  <c r="S14" i="8"/>
  <c r="T14" i="8"/>
  <c r="U14" i="8"/>
  <c r="V14" i="8"/>
  <c r="W14" i="8"/>
  <c r="X14" i="8"/>
  <c r="Y14" i="8"/>
  <c r="R15" i="8"/>
  <c r="S15" i="8"/>
  <c r="T15" i="8"/>
  <c r="U15" i="8"/>
  <c r="V15" i="8"/>
  <c r="W15" i="8"/>
  <c r="X15" i="8"/>
  <c r="R16" i="8"/>
  <c r="S16" i="8"/>
  <c r="T16" i="8"/>
  <c r="U16" i="8"/>
  <c r="V16" i="8"/>
  <c r="W16" i="8"/>
  <c r="X16" i="8"/>
  <c r="R17" i="8"/>
  <c r="S17" i="8"/>
  <c r="T17" i="8"/>
  <c r="U17" i="8"/>
  <c r="V17" i="8"/>
  <c r="W17" i="8"/>
  <c r="X17" i="8"/>
  <c r="Z17" i="8"/>
  <c r="R18" i="8"/>
  <c r="S18" i="8"/>
  <c r="T18" i="8"/>
  <c r="U18" i="8"/>
  <c r="V18" i="8"/>
  <c r="W18" i="8"/>
  <c r="X18" i="8"/>
  <c r="Y18" i="8"/>
  <c r="R19" i="8"/>
  <c r="S19" i="8"/>
  <c r="T19" i="8"/>
  <c r="U19" i="8"/>
  <c r="V19" i="8"/>
  <c r="W19" i="8"/>
  <c r="X19" i="8"/>
  <c r="Y19" i="8"/>
  <c r="R20" i="8"/>
  <c r="S20" i="8"/>
  <c r="T20" i="8"/>
  <c r="U20" i="8"/>
  <c r="V20" i="8"/>
  <c r="W20" i="8"/>
  <c r="X20" i="8"/>
  <c r="R21" i="8"/>
  <c r="S21" i="8"/>
  <c r="T21" i="8"/>
  <c r="U21" i="8"/>
  <c r="V21" i="8"/>
  <c r="W21" i="8"/>
  <c r="X21" i="8"/>
  <c r="Y21" i="8"/>
  <c r="Z21" i="8"/>
  <c r="R22" i="8"/>
  <c r="S22" i="8"/>
  <c r="T22" i="8"/>
  <c r="U22" i="8"/>
  <c r="V22" i="8"/>
  <c r="W22" i="8"/>
  <c r="X22" i="8"/>
  <c r="Y22" i="8"/>
  <c r="R23" i="8"/>
  <c r="S23" i="8"/>
  <c r="T23" i="8"/>
  <c r="U23" i="8"/>
  <c r="V23" i="8"/>
  <c r="W23" i="8"/>
  <c r="X23" i="8"/>
  <c r="S9" i="8"/>
  <c r="T9" i="8"/>
  <c r="U9" i="8"/>
  <c r="V9" i="8"/>
  <c r="W9" i="8"/>
  <c r="X9" i="8"/>
  <c r="Y9" i="8"/>
  <c r="R9" i="8"/>
  <c r="O58" i="8"/>
  <c r="N58" i="8"/>
  <c r="O57" i="8"/>
  <c r="N57" i="8"/>
  <c r="O56" i="8"/>
  <c r="N56" i="8"/>
  <c r="O55" i="8"/>
  <c r="N55" i="8"/>
  <c r="O54" i="8"/>
  <c r="N54" i="8"/>
  <c r="O53" i="8"/>
  <c r="N53" i="8"/>
  <c r="O52" i="8"/>
  <c r="N52" i="8"/>
  <c r="O51" i="8"/>
  <c r="N51" i="8"/>
  <c r="O50" i="8"/>
  <c r="N50" i="8"/>
  <c r="O49" i="8"/>
  <c r="N49" i="8"/>
  <c r="O48" i="8"/>
  <c r="N48" i="8"/>
  <c r="O47" i="8"/>
  <c r="N47" i="8"/>
  <c r="O46" i="8"/>
  <c r="N46" i="8"/>
  <c r="O45" i="8"/>
  <c r="N45" i="8"/>
  <c r="O44" i="8"/>
  <c r="N44" i="8"/>
  <c r="O23" i="8"/>
  <c r="Z23" i="8" s="1"/>
  <c r="N23" i="8"/>
  <c r="Y23" i="8" s="1"/>
  <c r="O22" i="8"/>
  <c r="Z22" i="8" s="1"/>
  <c r="N22" i="8"/>
  <c r="O21" i="8"/>
  <c r="N21" i="8"/>
  <c r="O20" i="8"/>
  <c r="Z20" i="8" s="1"/>
  <c r="N20" i="8"/>
  <c r="Y20" i="8" s="1"/>
  <c r="O19" i="8"/>
  <c r="Z19" i="8" s="1"/>
  <c r="N19" i="8"/>
  <c r="O18" i="8"/>
  <c r="Z18" i="8" s="1"/>
  <c r="N18" i="8"/>
  <c r="O17" i="8"/>
  <c r="N17" i="8"/>
  <c r="Y17" i="8" s="1"/>
  <c r="O16" i="8"/>
  <c r="Z16" i="8" s="1"/>
  <c r="N16" i="8"/>
  <c r="Y16" i="8" s="1"/>
  <c r="O15" i="8"/>
  <c r="Z15" i="8" s="1"/>
  <c r="N15" i="8"/>
  <c r="Y15" i="8" s="1"/>
  <c r="O14" i="8"/>
  <c r="Z14" i="8" s="1"/>
  <c r="N14" i="8"/>
  <c r="O13" i="8"/>
  <c r="N13" i="8"/>
  <c r="O12" i="8"/>
  <c r="Z12" i="8" s="1"/>
  <c r="N12" i="8"/>
  <c r="Y12" i="8" s="1"/>
  <c r="O11" i="8"/>
  <c r="N11" i="8"/>
  <c r="O10" i="8"/>
  <c r="Z10" i="8" s="1"/>
  <c r="N10" i="8"/>
  <c r="Y10" i="8" s="1"/>
  <c r="O9" i="8"/>
  <c r="Z9" i="8" s="1"/>
  <c r="N9" i="8"/>
  <c r="AA61" i="1"/>
  <c r="AA62" i="1" s="1"/>
  <c r="AA63" i="1" s="1"/>
  <c r="AA60" i="1"/>
  <c r="Z60" i="1"/>
  <c r="Z61" i="1" s="1"/>
  <c r="Z62" i="1" s="1"/>
  <c r="Z63" i="1" s="1"/>
  <c r="L34" i="7"/>
  <c r="R19" i="7" s="1"/>
  <c r="L35" i="7"/>
  <c r="K34" i="7"/>
  <c r="Q19" i="7" s="1"/>
  <c r="K35" i="7"/>
  <c r="U19" i="7" s="1"/>
  <c r="J34" i="7"/>
  <c r="P19" i="7" s="1"/>
  <c r="J35" i="7"/>
  <c r="L22" i="7"/>
  <c r="R12" i="7" s="1"/>
  <c r="L23" i="7"/>
  <c r="V12" i="7" s="1"/>
  <c r="K22" i="7"/>
  <c r="K23" i="7"/>
  <c r="J22" i="7"/>
  <c r="J23" i="7"/>
  <c r="L10" i="7"/>
  <c r="R7" i="7" s="1"/>
  <c r="L11" i="7"/>
  <c r="V7" i="7" s="1"/>
  <c r="K10" i="7"/>
  <c r="Q7" i="7" s="1"/>
  <c r="K11" i="7"/>
  <c r="U7" i="7" s="1"/>
  <c r="J10" i="7"/>
  <c r="P7" i="7" s="1"/>
  <c r="J11" i="7"/>
  <c r="T7" i="7" s="1"/>
  <c r="L64" i="6"/>
  <c r="L65" i="6"/>
  <c r="K64" i="6"/>
  <c r="K65" i="6"/>
  <c r="J64" i="6"/>
  <c r="J65" i="6"/>
  <c r="L51" i="6"/>
  <c r="L52" i="6"/>
  <c r="K51" i="6"/>
  <c r="K52" i="6"/>
  <c r="J51" i="6"/>
  <c r="J52" i="6"/>
  <c r="K131" i="4"/>
  <c r="L131" i="4"/>
  <c r="M131" i="4"/>
  <c r="K132" i="4"/>
  <c r="L132" i="4"/>
  <c r="M132" i="4"/>
  <c r="K109" i="4"/>
  <c r="L109" i="4"/>
  <c r="M109" i="4"/>
  <c r="K110" i="4"/>
  <c r="L110" i="4"/>
  <c r="M110" i="4"/>
  <c r="K87" i="4"/>
  <c r="L87" i="4"/>
  <c r="M87" i="4"/>
  <c r="K88" i="4"/>
  <c r="L88" i="4"/>
  <c r="M88" i="4"/>
  <c r="K65" i="4"/>
  <c r="L65" i="4"/>
  <c r="M65" i="4"/>
  <c r="K66" i="4"/>
  <c r="L66" i="4"/>
  <c r="M66" i="4"/>
  <c r="K43" i="4"/>
  <c r="L43" i="4"/>
  <c r="M43" i="4"/>
  <c r="K44" i="4"/>
  <c r="L44" i="4"/>
  <c r="M44" i="4"/>
  <c r="K21" i="4"/>
  <c r="L21" i="4"/>
  <c r="M21" i="4"/>
  <c r="K22" i="4"/>
  <c r="L22" i="4"/>
  <c r="M22" i="4"/>
  <c r="J38" i="6"/>
  <c r="K38" i="6"/>
  <c r="L38" i="6"/>
  <c r="J39" i="6"/>
  <c r="K39" i="6"/>
  <c r="L39" i="6"/>
  <c r="J24" i="6"/>
  <c r="K24" i="6"/>
  <c r="L24" i="6"/>
  <c r="J25" i="6"/>
  <c r="K25" i="6"/>
  <c r="L25" i="6"/>
  <c r="L10" i="6"/>
  <c r="L11" i="6"/>
  <c r="K10" i="6"/>
  <c r="K11" i="6"/>
  <c r="J10" i="6"/>
  <c r="J11" i="6"/>
  <c r="K120" i="4"/>
  <c r="L120" i="4"/>
  <c r="M120" i="4"/>
  <c r="K121" i="4"/>
  <c r="L121" i="4"/>
  <c r="M121" i="4"/>
  <c r="M98" i="4"/>
  <c r="M99" i="4"/>
  <c r="L98" i="4"/>
  <c r="L99" i="4"/>
  <c r="K98" i="4"/>
  <c r="K99" i="4"/>
  <c r="M76" i="4"/>
  <c r="M77" i="4"/>
  <c r="L76" i="4"/>
  <c r="L77" i="4"/>
  <c r="K76" i="4"/>
  <c r="K77" i="4"/>
  <c r="M54" i="4"/>
  <c r="M55" i="4"/>
  <c r="L54" i="4"/>
  <c r="L55" i="4"/>
  <c r="K54" i="4"/>
  <c r="K55" i="4"/>
  <c r="L9" i="4"/>
  <c r="L10" i="4"/>
  <c r="M32" i="4"/>
  <c r="M33" i="4"/>
  <c r="L33" i="4"/>
  <c r="K33" i="4"/>
  <c r="L32" i="4"/>
  <c r="K32" i="4"/>
  <c r="M9" i="4"/>
  <c r="M10" i="4"/>
  <c r="K10" i="4"/>
  <c r="K9" i="4"/>
  <c r="E35" i="7"/>
  <c r="U17" i="7" s="1"/>
  <c r="D35" i="7"/>
  <c r="I35" i="7"/>
  <c r="V18" i="7" s="1"/>
  <c r="H35" i="7"/>
  <c r="G35" i="7"/>
  <c r="T18" i="7" s="1"/>
  <c r="F35" i="7"/>
  <c r="I34" i="7"/>
  <c r="R18" i="7" s="1"/>
  <c r="H34" i="7"/>
  <c r="Q18" i="7" s="1"/>
  <c r="G34" i="7"/>
  <c r="F34" i="7"/>
  <c r="R17" i="7" s="1"/>
  <c r="D34" i="7"/>
  <c r="P17" i="7" s="1"/>
  <c r="I22" i="7"/>
  <c r="R11" i="7" s="1"/>
  <c r="G23" i="7"/>
  <c r="H23" i="7"/>
  <c r="F23" i="7"/>
  <c r="V10" i="7" s="1"/>
  <c r="E23" i="7"/>
  <c r="D23" i="7"/>
  <c r="H22" i="7"/>
  <c r="G22" i="7"/>
  <c r="F22" i="7"/>
  <c r="R10" i="7" s="1"/>
  <c r="E22" i="7"/>
  <c r="D22" i="7"/>
  <c r="P10" i="7" s="1"/>
  <c r="E34" i="7"/>
  <c r="Q17" i="7" s="1"/>
  <c r="I23" i="7"/>
  <c r="V11" i="7" s="1"/>
  <c r="I11" i="7"/>
  <c r="V6" i="7" s="1"/>
  <c r="H11" i="7"/>
  <c r="U6" i="7" s="1"/>
  <c r="G11" i="7"/>
  <c r="F11" i="7"/>
  <c r="E11" i="7"/>
  <c r="D11" i="7"/>
  <c r="T5" i="7" s="1"/>
  <c r="I10" i="7"/>
  <c r="R6" i="7" s="1"/>
  <c r="H10" i="7"/>
  <c r="G10" i="7"/>
  <c r="F10" i="7"/>
  <c r="E10" i="7"/>
  <c r="D10" i="7"/>
  <c r="P5" i="7" s="1"/>
  <c r="E91" i="6"/>
  <c r="I91" i="6"/>
  <c r="H91" i="6"/>
  <c r="G91" i="6"/>
  <c r="F91" i="6"/>
  <c r="D91" i="6"/>
  <c r="I90" i="6"/>
  <c r="H90" i="6"/>
  <c r="G90" i="6"/>
  <c r="F90" i="6"/>
  <c r="D90" i="6"/>
  <c r="H78" i="6"/>
  <c r="I78" i="6"/>
  <c r="E78" i="6"/>
  <c r="G78" i="6"/>
  <c r="F78" i="6"/>
  <c r="D78" i="6"/>
  <c r="G77" i="6"/>
  <c r="F77" i="6"/>
  <c r="D77" i="6"/>
  <c r="E90" i="6"/>
  <c r="H77" i="6"/>
  <c r="I77" i="6"/>
  <c r="E77" i="6"/>
  <c r="I65" i="6"/>
  <c r="H65" i="6"/>
  <c r="G65" i="6"/>
  <c r="F65" i="6"/>
  <c r="E65" i="6"/>
  <c r="D65" i="6"/>
  <c r="I64" i="6"/>
  <c r="H64" i="6"/>
  <c r="G64" i="6"/>
  <c r="F64" i="6"/>
  <c r="E64" i="6"/>
  <c r="D64" i="6"/>
  <c r="I51" i="6"/>
  <c r="H52" i="6"/>
  <c r="G52" i="6"/>
  <c r="F52" i="6"/>
  <c r="E52" i="6"/>
  <c r="D52" i="6"/>
  <c r="H51" i="6"/>
  <c r="G51" i="6"/>
  <c r="F51" i="6"/>
  <c r="E51" i="6"/>
  <c r="D51" i="6"/>
  <c r="E38" i="6"/>
  <c r="I39" i="6"/>
  <c r="H39" i="6"/>
  <c r="G39" i="6"/>
  <c r="F39" i="6"/>
  <c r="E39" i="6"/>
  <c r="D39" i="6"/>
  <c r="I38" i="6"/>
  <c r="H38" i="6"/>
  <c r="G38" i="6"/>
  <c r="F38" i="6"/>
  <c r="D38" i="6"/>
  <c r="H25" i="6"/>
  <c r="E24" i="6"/>
  <c r="I25" i="6"/>
  <c r="G25" i="6"/>
  <c r="F25" i="6"/>
  <c r="E25" i="6"/>
  <c r="D25" i="6"/>
  <c r="I24" i="6"/>
  <c r="H24" i="6"/>
  <c r="G24" i="6"/>
  <c r="F24" i="6"/>
  <c r="D24" i="6"/>
  <c r="I52" i="6"/>
  <c r="E11" i="6"/>
  <c r="F11" i="6"/>
  <c r="G11" i="6"/>
  <c r="H11" i="6"/>
  <c r="I11" i="6"/>
  <c r="D11" i="6"/>
  <c r="E10" i="6"/>
  <c r="F10" i="6"/>
  <c r="G10" i="6"/>
  <c r="H10" i="6"/>
  <c r="I10" i="6"/>
  <c r="D10" i="6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4" i="5"/>
  <c r="J131" i="4"/>
  <c r="J132" i="4"/>
  <c r="G132" i="4"/>
  <c r="I132" i="4"/>
  <c r="F132" i="4"/>
  <c r="H132" i="4"/>
  <c r="E132" i="4"/>
  <c r="G131" i="4"/>
  <c r="I131" i="4"/>
  <c r="F131" i="4"/>
  <c r="H131" i="4"/>
  <c r="E131" i="4"/>
  <c r="E121" i="4"/>
  <c r="J121" i="4"/>
  <c r="G121" i="4"/>
  <c r="I121" i="4"/>
  <c r="F121" i="4"/>
  <c r="H121" i="4"/>
  <c r="J120" i="4"/>
  <c r="G120" i="4"/>
  <c r="I120" i="4"/>
  <c r="F120" i="4"/>
  <c r="H120" i="4"/>
  <c r="G110" i="4"/>
  <c r="H109" i="4"/>
  <c r="J110" i="4"/>
  <c r="I110" i="4"/>
  <c r="F110" i="4"/>
  <c r="E110" i="4"/>
  <c r="J109" i="4"/>
  <c r="G109" i="4"/>
  <c r="I109" i="4"/>
  <c r="F109" i="4"/>
  <c r="E109" i="4"/>
  <c r="H98" i="4"/>
  <c r="J99" i="4"/>
  <c r="G99" i="4"/>
  <c r="I99" i="4"/>
  <c r="F99" i="4"/>
  <c r="H99" i="4"/>
  <c r="E99" i="4"/>
  <c r="J98" i="4"/>
  <c r="G98" i="4"/>
  <c r="I98" i="4"/>
  <c r="F98" i="4"/>
  <c r="E98" i="4"/>
  <c r="H88" i="4"/>
  <c r="J88" i="4"/>
  <c r="G88" i="4"/>
  <c r="I88" i="4"/>
  <c r="F88" i="4"/>
  <c r="E88" i="4"/>
  <c r="J87" i="4"/>
  <c r="G87" i="4"/>
  <c r="I87" i="4"/>
  <c r="F87" i="4"/>
  <c r="E87" i="4"/>
  <c r="E120" i="4"/>
  <c r="H110" i="4"/>
  <c r="H87" i="4"/>
  <c r="J77" i="4"/>
  <c r="G77" i="4"/>
  <c r="I77" i="4"/>
  <c r="F77" i="4"/>
  <c r="H77" i="4"/>
  <c r="E77" i="4"/>
  <c r="J76" i="4"/>
  <c r="G76" i="4"/>
  <c r="I76" i="4"/>
  <c r="F76" i="4"/>
  <c r="H76" i="4"/>
  <c r="E76" i="4"/>
  <c r="H65" i="4"/>
  <c r="J66" i="4"/>
  <c r="G66" i="4"/>
  <c r="I66" i="4"/>
  <c r="F66" i="4"/>
  <c r="H66" i="4"/>
  <c r="E66" i="4"/>
  <c r="J65" i="4"/>
  <c r="G65" i="4"/>
  <c r="I65" i="4"/>
  <c r="F65" i="4"/>
  <c r="E65" i="4"/>
  <c r="J55" i="4"/>
  <c r="G55" i="4"/>
  <c r="I55" i="4"/>
  <c r="F55" i="4"/>
  <c r="H55" i="4"/>
  <c r="E55" i="4"/>
  <c r="J54" i="4"/>
  <c r="G54" i="4"/>
  <c r="I54" i="4"/>
  <c r="F54" i="4"/>
  <c r="H54" i="4"/>
  <c r="E54" i="4"/>
  <c r="J43" i="4"/>
  <c r="G44" i="4"/>
  <c r="I44" i="4"/>
  <c r="F44" i="4"/>
  <c r="H44" i="4"/>
  <c r="E44" i="4"/>
  <c r="G43" i="4"/>
  <c r="I43" i="4"/>
  <c r="F43" i="4"/>
  <c r="H43" i="4"/>
  <c r="E43" i="4"/>
  <c r="J33" i="4"/>
  <c r="G33" i="4"/>
  <c r="I33" i="4"/>
  <c r="F33" i="4"/>
  <c r="H33" i="4"/>
  <c r="E33" i="4"/>
  <c r="J32" i="4"/>
  <c r="G32" i="4"/>
  <c r="I32" i="4"/>
  <c r="F32" i="4"/>
  <c r="H32" i="4"/>
  <c r="E32" i="4"/>
  <c r="J22" i="4"/>
  <c r="G22" i="4"/>
  <c r="I22" i="4"/>
  <c r="F22" i="4"/>
  <c r="H22" i="4"/>
  <c r="E22" i="4"/>
  <c r="J21" i="4"/>
  <c r="G21" i="4"/>
  <c r="I21" i="4"/>
  <c r="F21" i="4"/>
  <c r="H21" i="4"/>
  <c r="E21" i="4"/>
  <c r="H10" i="4"/>
  <c r="F10" i="4"/>
  <c r="I10" i="4"/>
  <c r="G10" i="4"/>
  <c r="J10" i="4"/>
  <c r="E10" i="4"/>
  <c r="H9" i="4"/>
  <c r="F9" i="4"/>
  <c r="I9" i="4"/>
  <c r="G9" i="4"/>
  <c r="J9" i="4"/>
  <c r="E9" i="4"/>
  <c r="J44" i="4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20" i="2"/>
  <c r="K20" i="2"/>
  <c r="L19" i="2"/>
  <c r="K19" i="2"/>
  <c r="L18" i="2"/>
  <c r="K18" i="2"/>
  <c r="L17" i="2"/>
  <c r="K17" i="2"/>
  <c r="L16" i="2"/>
  <c r="K16" i="2"/>
  <c r="X8" i="2"/>
  <c r="X9" i="2"/>
  <c r="X10" i="2" s="1"/>
  <c r="X11" i="2" s="1"/>
  <c r="W8" i="2"/>
  <c r="W9" i="2"/>
  <c r="W10" i="2" s="1"/>
  <c r="W11" i="2" s="1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M118" i="1"/>
  <c r="L118" i="1"/>
  <c r="M117" i="1"/>
  <c r="L117" i="1"/>
  <c r="M116" i="1"/>
  <c r="L116" i="1"/>
  <c r="M115" i="1"/>
  <c r="L115" i="1"/>
  <c r="M114" i="1"/>
  <c r="L114" i="1"/>
  <c r="M113" i="1"/>
  <c r="L113" i="1"/>
  <c r="M103" i="1"/>
  <c r="L103" i="1"/>
  <c r="M102" i="1"/>
  <c r="L102" i="1"/>
  <c r="M101" i="1"/>
  <c r="L101" i="1"/>
  <c r="M100" i="1"/>
  <c r="L100" i="1"/>
  <c r="M99" i="1"/>
  <c r="L99" i="1"/>
  <c r="M98" i="1"/>
  <c r="L98" i="1"/>
  <c r="M87" i="1"/>
  <c r="L87" i="1"/>
  <c r="M86" i="1"/>
  <c r="L86" i="1"/>
  <c r="M85" i="1"/>
  <c r="L85" i="1"/>
  <c r="M84" i="1"/>
  <c r="L84" i="1"/>
  <c r="M83" i="1"/>
  <c r="L83" i="1"/>
  <c r="M82" i="1"/>
  <c r="L82" i="1"/>
  <c r="M52" i="1"/>
  <c r="L51" i="1"/>
  <c r="M55" i="1"/>
  <c r="L55" i="1"/>
  <c r="M54" i="1"/>
  <c r="L54" i="1"/>
  <c r="M53" i="1"/>
  <c r="L53" i="1"/>
  <c r="L52" i="1"/>
  <c r="M51" i="1"/>
  <c r="L45" i="1"/>
  <c r="M50" i="1"/>
  <c r="L50" i="1"/>
  <c r="M49" i="1"/>
  <c r="L49" i="1"/>
  <c r="M48" i="1"/>
  <c r="L48" i="1"/>
  <c r="M47" i="1"/>
  <c r="L47" i="1"/>
  <c r="M46" i="1"/>
  <c r="L46" i="1"/>
  <c r="M45" i="1"/>
  <c r="M44" i="1"/>
  <c r="L44" i="1"/>
  <c r="M43" i="1"/>
  <c r="L43" i="1"/>
  <c r="M42" i="1"/>
  <c r="L42" i="1"/>
  <c r="M41" i="1"/>
  <c r="L41" i="1"/>
  <c r="M20" i="1"/>
  <c r="L20" i="1"/>
  <c r="M19" i="1"/>
  <c r="L19" i="1"/>
  <c r="M18" i="1"/>
  <c r="L18" i="1"/>
  <c r="M17" i="1"/>
  <c r="L17" i="1"/>
  <c r="M16" i="1"/>
  <c r="L16" i="1"/>
  <c r="V7" i="1"/>
  <c r="V8" i="1"/>
  <c r="V9" i="1" s="1"/>
  <c r="V10" i="1" s="1"/>
  <c r="U7" i="1"/>
  <c r="U8" i="1"/>
  <c r="U9" i="1" s="1"/>
  <c r="U10" i="1" s="1"/>
  <c r="M12" i="1"/>
  <c r="L13" i="1"/>
  <c r="M15" i="1"/>
  <c r="L15" i="1"/>
  <c r="M14" i="1"/>
  <c r="L14" i="1"/>
  <c r="M13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AH56" i="25" l="1"/>
  <c r="AE60" i="25"/>
  <c r="AH13" i="25"/>
</calcChain>
</file>

<file path=xl/sharedStrings.xml><?xml version="1.0" encoding="utf-8"?>
<sst xmlns="http://schemas.openxmlformats.org/spreadsheetml/2006/main" count="2042" uniqueCount="1039">
  <si>
    <t>Data</t>
  </si>
  <si>
    <t>Ag dose</t>
  </si>
  <si>
    <t>Stimulus</t>
  </si>
  <si>
    <t>Code</t>
  </si>
  <si>
    <t>mean</t>
  </si>
  <si>
    <t>SD</t>
  </si>
  <si>
    <t>0 ug</t>
  </si>
  <si>
    <t>-</t>
  </si>
  <si>
    <t>00-0</t>
  </si>
  <si>
    <t>SRM1650B 30ug</t>
  </si>
  <si>
    <t>02-0</t>
  </si>
  <si>
    <t>SRM1650B 150ug</t>
  </si>
  <si>
    <t>01-0</t>
  </si>
  <si>
    <t>SRM2786 30ug</t>
  </si>
  <si>
    <t>10-0</t>
  </si>
  <si>
    <t>SRM2786 150ug</t>
  </si>
  <si>
    <t>03-0</t>
  </si>
  <si>
    <t>0,3 ug</t>
  </si>
  <si>
    <t>00-1</t>
  </si>
  <si>
    <t>02-1</t>
  </si>
  <si>
    <t>01-1</t>
  </si>
  <si>
    <t>10-1</t>
  </si>
  <si>
    <t>03-1</t>
  </si>
  <si>
    <t>матрица</t>
  </si>
  <si>
    <t>Data Titre IgE *10-3</t>
  </si>
  <si>
    <t>30 ug</t>
  </si>
  <si>
    <t>00-3</t>
  </si>
  <si>
    <t>02-3</t>
  </si>
  <si>
    <t>01-3</t>
  </si>
  <si>
    <t>10-3</t>
  </si>
  <si>
    <t>03-3</t>
  </si>
  <si>
    <t>Средние подгрупп - значения столбиков - даны в рядах 7 и 15</t>
  </si>
  <si>
    <t>Data Titre IgG1 *10-3</t>
  </si>
  <si>
    <t>Количество эозинофилов, 10^3/ml</t>
  </si>
  <si>
    <t>Количество нейтрофилов, 10^3/ml</t>
  </si>
  <si>
    <t>Количество макрофагов, 10^3/ml</t>
  </si>
  <si>
    <t>Exp 4363 IgG2a titres*10-3</t>
  </si>
  <si>
    <t>Dose</t>
  </si>
  <si>
    <t>0ug</t>
  </si>
  <si>
    <t>Exp 4363 IgA*10-3</t>
  </si>
  <si>
    <t>germline e</t>
  </si>
  <si>
    <t>group</t>
  </si>
  <si>
    <t>0 ug OVA</t>
  </si>
  <si>
    <t>0 ug OVA+ 150 ug SRM1650B</t>
  </si>
  <si>
    <t>0,3 ug OVA</t>
  </si>
  <si>
    <t>0,3 ug OVA+ 150 ug SRM1650B</t>
  </si>
  <si>
    <t>30 ug OVA</t>
  </si>
  <si>
    <t>30 ug OVA + 150 ug SRM1650B</t>
  </si>
  <si>
    <t>germline e LN</t>
  </si>
  <si>
    <t>germline e Lungs</t>
  </si>
  <si>
    <t>Circular mu-epsilon</t>
  </si>
  <si>
    <t>Circular mu-epsilon Lungs</t>
  </si>
  <si>
    <t>Circular mu-epsilon LN</t>
  </si>
  <si>
    <t>Circular gamma1-epsilon Lungs</t>
  </si>
  <si>
    <t>Circular gamma1-epsilon LN</t>
  </si>
  <si>
    <t>germline gamma1 Lungs</t>
  </si>
  <si>
    <t>germline gamma1 LN</t>
  </si>
  <si>
    <t>postswitch e Lungs</t>
  </si>
  <si>
    <t>postswitch e LN</t>
  </si>
  <si>
    <t>postswitch gamma1 LN</t>
  </si>
  <si>
    <t>postswitch gamma1 Lungs</t>
  </si>
  <si>
    <t>Circular gamma1-epsilon</t>
  </si>
  <si>
    <t>Доза Аг</t>
  </si>
  <si>
    <t>Стимул</t>
  </si>
  <si>
    <t>площадь кластеров, % (на 1560 ед. пл. фотографии)</t>
  </si>
  <si>
    <t>площадь кластеров, %, средняя</t>
  </si>
  <si>
    <t>площадь кластеров, %, СО</t>
  </si>
  <si>
    <t>SRM1650b, 30ug</t>
  </si>
  <si>
    <t>SRM1650b, 150ug</t>
  </si>
  <si>
    <t>SRM2786, 30ug</t>
  </si>
  <si>
    <t>SRM2786, 150ug</t>
  </si>
  <si>
    <t>30 ug OVA+ 150 ug SRM1650B</t>
  </si>
  <si>
    <t>CD19 Lungs</t>
  </si>
  <si>
    <t>Bcl6 Lungs</t>
  </si>
  <si>
    <t>Ebi2 Lungs</t>
  </si>
  <si>
    <t>Tnfa Lungs</t>
  </si>
  <si>
    <t>Ifna1 Lungs</t>
  </si>
  <si>
    <t>CXCL13 Lungs</t>
  </si>
  <si>
    <t>0 ug OVA+ 150 ug SRM2786</t>
  </si>
  <si>
    <t>0,3 ug OVA+ 150 ug SRM2786</t>
  </si>
  <si>
    <t>30 ug OVA+ 150 ug SRM2786</t>
  </si>
  <si>
    <t>МУЛЬТИППЛЕКСЫ SRM1650B</t>
  </si>
  <si>
    <t>МУЛЬТИППЛЕКСЫ SRM2786</t>
  </si>
  <si>
    <t>IL4 Lungs</t>
  </si>
  <si>
    <t>IL13 Lungs</t>
  </si>
  <si>
    <t>0 ug OVA+ 150ug SRM2786</t>
  </si>
  <si>
    <t>0,3 ug OVA+ 150ug SRM2786</t>
  </si>
  <si>
    <t>30 ug OVA+ 150ug SRM2786</t>
  </si>
  <si>
    <t>0.0282090726015526</t>
  </si>
  <si>
    <t>14.1017822787489</t>
  </si>
  <si>
    <t>0.506886168152555</t>
  </si>
  <si>
    <t>12.9762859047054</t>
  </si>
  <si>
    <t>1.01946030836461</t>
  </si>
  <si>
    <t>9.7509414075991</t>
  </si>
  <si>
    <t>95.1441437443564</t>
  </si>
  <si>
    <t>2.63705152429131</t>
  </si>
  <si>
    <t>0.102097897890194</t>
  </si>
  <si>
    <t>0.459394537263493</t>
  </si>
  <si>
    <t>0.77798034190563</t>
  </si>
  <si>
    <t>40.9015569762729</t>
  </si>
  <si>
    <t>1.02655121557028</t>
  </si>
  <si>
    <t>9.95025639814586</t>
  </si>
  <si>
    <t>2.74995890367954</t>
  </si>
  <si>
    <t>0.338530545928519</t>
  </si>
  <si>
    <t>2.02180609009217</t>
  </si>
  <si>
    <t>1.16820695395473</t>
  </si>
  <si>
    <t>0.686058766697736</t>
  </si>
  <si>
    <t>3.28935702638545</t>
  </si>
  <si>
    <t>4.66800338302542</t>
  </si>
  <si>
    <t>1.32207645228394</t>
  </si>
  <si>
    <t>9.42226639824318</t>
  </si>
  <si>
    <t>0.171353840894901</t>
  </si>
  <si>
    <t>0.481333003778925</t>
  </si>
  <si>
    <t>0.405508934522044</t>
  </si>
  <si>
    <t>0.0121908936122906</t>
  </si>
  <si>
    <t>1.19565867900473</t>
  </si>
  <si>
    <t>8.61148120282351</t>
  </si>
  <si>
    <t>17.2292045981811</t>
  </si>
  <si>
    <t>3.47788922875966</t>
  </si>
  <si>
    <t>0.285586222057371</t>
  </si>
  <si>
    <t>2.19284768588018</t>
  </si>
  <si>
    <t>6.16699473150973</t>
  </si>
  <si>
    <t>0.928247144697851</t>
  </si>
  <si>
    <t>0.797085067484804</t>
  </si>
  <si>
    <t>5.87582626325646</t>
  </si>
  <si>
    <t>1.41696645700206</t>
  </si>
  <si>
    <t>14.7811059117387</t>
  </si>
  <si>
    <t>0.686285203939618</t>
  </si>
  <si>
    <t>1.17370624975698</t>
  </si>
  <si>
    <t>8.81340647990086</t>
  </si>
  <si>
    <t>0.101161602525673</t>
  </si>
  <si>
    <t>2.19508852975771</t>
  </si>
  <si>
    <t>2.00324332610305</t>
  </si>
  <si>
    <t>1.84395775825404</t>
  </si>
  <si>
    <t>0.268238780334923</t>
  </si>
  <si>
    <t>0.130663930887374</t>
  </si>
  <si>
    <t>147.684261498872</t>
  </si>
  <si>
    <t>65.6435501451988</t>
  </si>
  <si>
    <t>164.853301421774</t>
  </si>
  <si>
    <t>41.2133253554435</t>
  </si>
  <si>
    <t>334.63338460096</t>
  </si>
  <si>
    <t>15.1226857152662</t>
  </si>
  <si>
    <t>0.132203451123483</t>
  </si>
  <si>
    <t>286.19045450137</t>
  </si>
  <si>
    <t>0.246700362986468</t>
  </si>
  <si>
    <t>23.4632874610843</t>
  </si>
  <si>
    <t>0.4493169582521</t>
  </si>
  <si>
    <t>29.2317066185529</t>
  </si>
  <si>
    <t>82.9698808290831</t>
  </si>
  <si>
    <t>1754.66333076379</t>
  </si>
  <si>
    <t>1361.5061245744</t>
  </si>
  <si>
    <t>0.0416896116541721</t>
  </si>
  <si>
    <t>4.66162109214432</t>
  </si>
  <si>
    <t>0.0407426845501487</t>
  </si>
  <si>
    <t>41.7587470723779</t>
  </si>
  <si>
    <t>4.1814167546674</t>
  </si>
  <si>
    <t>5.6294098139719</t>
  </si>
  <si>
    <t>60.7010679283542</t>
  </si>
  <si>
    <t>513.782067477255</t>
  </si>
  <si>
    <t>184.605326873589</t>
  </si>
  <si>
    <t>1.95997023282763</t>
  </si>
  <si>
    <t>65.8372304897201</t>
  </si>
  <si>
    <t>0.696165443398457</t>
  </si>
  <si>
    <t>66.7562839781729</t>
  </si>
  <si>
    <t>1.02807617865422</t>
  </si>
  <si>
    <t>0.208892375916926</t>
  </si>
  <si>
    <t>188.445327964864</t>
  </si>
  <si>
    <t>110.177845872975</t>
  </si>
  <si>
    <t>1312.87100290398</t>
  </si>
  <si>
    <t>1.06143551510259</t>
  </si>
  <si>
    <t>125.156876643745</t>
  </si>
  <si>
    <t>0.313402268018515</t>
  </si>
  <si>
    <t>1.51659066035459</t>
  </si>
  <si>
    <t>2.59493104447381</t>
  </si>
  <si>
    <t>87.4150833771063</t>
  </si>
  <si>
    <t>702.548440790192</t>
  </si>
  <si>
    <t>878.445061042711</t>
  </si>
  <si>
    <t>51.5166566943044</t>
  </si>
  <si>
    <t>2.7814395348632</t>
  </si>
  <si>
    <t>531.448747225854</t>
  </si>
  <si>
    <t>0.995014389437528</t>
  </si>
  <si>
    <t>0.0631896350356136</t>
  </si>
  <si>
    <t>4.06550822188083</t>
  </si>
  <si>
    <t>14.3784050245099</t>
  </si>
  <si>
    <t>541.405598325247</t>
  </si>
  <si>
    <t>96.9593810674407</t>
  </si>
  <si>
    <t>418.2917307512</t>
  </si>
  <si>
    <t>0.0232616544289283</t>
  </si>
  <si>
    <t>4.6310463753365</t>
  </si>
  <si>
    <t>0.334674780010354</t>
  </si>
  <si>
    <t>1.11371274138306</t>
  </si>
  <si>
    <t>1.24466592282265</t>
  </si>
  <si>
    <t>65.2592155283713</t>
  </si>
  <si>
    <t>64.529779403295</t>
  </si>
  <si>
    <t>416.141594150337</t>
  </si>
  <si>
    <t>489.541296104064</t>
  </si>
  <si>
    <t>0.00401463488148843</t>
  </si>
  <si>
    <t>5.57698155862997</t>
  </si>
  <si>
    <t>3.83568567644485</t>
  </si>
  <si>
    <t>11.4001904156255</t>
  </si>
  <si>
    <t>10.0525144193747</t>
  </si>
  <si>
    <t>6.14530451060388</t>
  </si>
  <si>
    <t>54.9991780735908</t>
  </si>
  <si>
    <t>5.04788846705351</t>
  </si>
  <si>
    <t>92.3026634367947</t>
  </si>
  <si>
    <t>1.29637625451915</t>
  </si>
  <si>
    <t>0.566239579428966</t>
  </si>
  <si>
    <t>0.0997516489590162</t>
  </si>
  <si>
    <t>12.6035893668838</t>
  </si>
  <si>
    <t>32.1450756203291</t>
  </si>
  <si>
    <t>7.68786694276958</t>
  </si>
  <si>
    <t>5.88891649890199</t>
  </si>
  <si>
    <t>36.6742916860183</t>
  </si>
  <si>
    <t>5.12840235509365</t>
  </si>
  <si>
    <t>0.000245788316845225</t>
  </si>
  <si>
    <t>1.29189113340232</t>
  </si>
  <si>
    <t>1.21819094209226</t>
  </si>
  <si>
    <t>9.36168197055789</t>
  </si>
  <si>
    <t>3.88955039962494</t>
  </si>
  <si>
    <t>104.291986581957</t>
  </si>
  <si>
    <t>74.0916690584435</t>
  </si>
  <si>
    <t>2.00696120108303</t>
  </si>
  <si>
    <t>0.402473880424253</t>
  </si>
  <si>
    <t>0.42580241383331</t>
  </si>
  <si>
    <t>0.499821373380308</t>
  </si>
  <si>
    <t>12.3094849308713</t>
  </si>
  <si>
    <t>47.1597609548001</t>
  </si>
  <si>
    <t>13.9173347787777</t>
  </si>
  <si>
    <t>139.535122591384</t>
  </si>
  <si>
    <t>270.702799162624</t>
  </si>
  <si>
    <t>2.28047356846955</t>
  </si>
  <si>
    <t>4.27073535288381</t>
  </si>
  <si>
    <t>0.810108841967067</t>
  </si>
  <si>
    <t>2.50491201828171</t>
  </si>
  <si>
    <t>62.878046892972</t>
  </si>
  <si>
    <t>31.605165605274</t>
  </si>
  <si>
    <t>1.40913410671646</t>
  </si>
  <si>
    <t>5.36477560669846</t>
  </si>
  <si>
    <t>27.4514081575847</t>
  </si>
  <si>
    <t>3.99669919270212</t>
  </si>
  <si>
    <t>0.00282555556539225</t>
  </si>
  <si>
    <t>2.03761904399574</t>
  </si>
  <si>
    <t>0.0264324060185795</t>
  </si>
  <si>
    <t>17.3159534833415</t>
  </si>
  <si>
    <t>9.67600370412041</t>
  </si>
  <si>
    <t>10.1694150978261</t>
  </si>
  <si>
    <t>138.823235916805</t>
  </si>
  <si>
    <t>19.0740240586859</t>
  </si>
  <si>
    <t>281.955476500464</t>
  </si>
  <si>
    <t>0.012632029856687</t>
  </si>
  <si>
    <t>387.828665480728</t>
  </si>
  <si>
    <t>69.5161187746331</t>
  </si>
  <si>
    <t>24.774381696429</t>
  </si>
  <si>
    <t>87.3826910445618</t>
  </si>
  <si>
    <t>682.306254412709</t>
  </si>
  <si>
    <t>188.567910975189</t>
  </si>
  <si>
    <t>958.927827015024</t>
  </si>
  <si>
    <t>2480.84117482092</t>
  </si>
  <si>
    <t>0.0170923561268248</t>
  </si>
  <si>
    <t>119.465094024581</t>
  </si>
  <si>
    <t>0.260485618965855</t>
  </si>
  <si>
    <t>2224.51580078826</t>
  </si>
  <si>
    <t>1600.46524250944</t>
  </si>
  <si>
    <t>7.05807925751005</t>
  </si>
  <si>
    <t>31.2495329963584</t>
  </si>
  <si>
    <t>1969.63226722047</t>
  </si>
  <si>
    <t>372.974716734084</t>
  </si>
  <si>
    <t>0.925334678016292</t>
  </si>
  <si>
    <t>315.014762912362</t>
  </si>
  <si>
    <t>110.989210887134</t>
  </si>
  <si>
    <t>219.116433909566</t>
  </si>
  <si>
    <t>92.2662701049033</t>
  </si>
  <si>
    <t>7.08258313365226</t>
  </si>
  <si>
    <t>13.3839011338682</t>
  </si>
  <si>
    <t>2335.37303398752</t>
  </si>
  <si>
    <t>54.6834901829141</t>
  </si>
  <si>
    <t>4.64048511030821</t>
  </si>
  <si>
    <t>89.8393528733293</t>
  </si>
  <si>
    <t>21.1785426581369</t>
  </si>
  <si>
    <t>1639.7675842399</t>
  </si>
  <si>
    <t>251.822217491388</t>
  </si>
  <si>
    <t>151.615730137228</t>
  </si>
  <si>
    <t>99.7938126122432</t>
  </si>
  <si>
    <t>500.808390331706</t>
  </si>
  <si>
    <t>444.004972757797</t>
  </si>
  <si>
    <t>0.0114721184132686</t>
  </si>
  <si>
    <t>97.7393371793231</t>
  </si>
  <si>
    <t>17.0804683656569</t>
  </si>
  <si>
    <t>549.46340910987</t>
  </si>
  <si>
    <t>0.237216395276739</t>
  </si>
  <si>
    <t>19.2260510768909</t>
  </si>
  <si>
    <t>9086.74560274443</t>
  </si>
  <si>
    <t>145.334516098259</t>
  </si>
  <si>
    <t>0.392983707278717</t>
  </si>
  <si>
    <t>528.60184047913</t>
  </si>
  <si>
    <t>0.867103210055732</t>
  </si>
  <si>
    <t>602.084035994235</t>
  </si>
  <si>
    <t>42.0549131764283</t>
  </si>
  <si>
    <t>19.7567759341234</t>
  </si>
  <si>
    <t>315.507354356375</t>
  </si>
  <si>
    <t>34.5130096904978</t>
  </si>
  <si>
    <t>43993.2675353199</t>
  </si>
  <si>
    <t>0.0415488527060944</t>
  </si>
  <si>
    <t>11.6660751247026</t>
  </si>
  <si>
    <t>2.09107870610177</t>
  </si>
  <si>
    <t>47.6944298367995</t>
  </si>
  <si>
    <t>0.276579335364709</t>
  </si>
  <si>
    <t>0.803431741381915</t>
  </si>
  <si>
    <t>174.673433324386</t>
  </si>
  <si>
    <t>614.090435587536</t>
  </si>
  <si>
    <t>358.291085414317</t>
  </si>
  <si>
    <t>0.498010258083274</t>
  </si>
  <si>
    <t>9.0897925208267</t>
  </si>
  <si>
    <t>0.0626842741702665</t>
  </si>
  <si>
    <t>8.36431482440708</t>
  </si>
  <si>
    <t>1.05659921847817</t>
  </si>
  <si>
    <t>13.6350431857586</t>
  </si>
  <si>
    <t>7.23673395705142</t>
  </si>
  <si>
    <t>2163.29291569371</t>
  </si>
  <si>
    <t>777.285586836166</t>
  </si>
  <si>
    <t>0.263242954766922</t>
  </si>
  <si>
    <t>9.47579747611153</t>
  </si>
  <si>
    <t>0.0574901001384148</t>
  </si>
  <si>
    <t>210.916129234739</t>
  </si>
  <si>
    <t>0.752230842163852</t>
  </si>
  <si>
    <t>88.8454477600878</t>
  </si>
  <si>
    <t>3.0994297362642</t>
  </si>
  <si>
    <t>115.97667986629</t>
  </si>
  <si>
    <t>216.912238712861</t>
  </si>
  <si>
    <t>4.46681766298552</t>
  </si>
  <si>
    <t>5.40482296983282</t>
  </si>
  <si>
    <t>0.402332825674433</t>
  </si>
  <si>
    <t>16.9621526163117</t>
  </si>
  <si>
    <t>5.55082867423264</t>
  </si>
  <si>
    <t>4.56067499723128</t>
  </si>
  <si>
    <t>4.2409829362316</t>
  </si>
  <si>
    <t>924.679011623907</t>
  </si>
  <si>
    <t>1761.22834000505</t>
  </si>
  <si>
    <t>0.706737988873355</t>
  </si>
  <si>
    <t>16.7286296488142</t>
  </si>
  <si>
    <t>1.48481234794151</t>
  </si>
  <si>
    <t>479.420443819046</t>
  </si>
  <si>
    <t>0.473433433498629</t>
  </si>
  <si>
    <t>14.6136774470324</t>
  </si>
  <si>
    <t>11.2942644351546</t>
  </si>
  <si>
    <t>816.500051094238</t>
  </si>
  <si>
    <t>15.1844551080338</t>
  </si>
  <si>
    <t>0.0236422825848362</t>
  </si>
  <si>
    <t>109.080345486069</t>
  </si>
  <si>
    <t>0.104331547301612</t>
  </si>
  <si>
    <t>36.221962018132</t>
  </si>
  <si>
    <t>0.529228561412684</t>
  </si>
  <si>
    <t>2.37717376546889</t>
  </si>
  <si>
    <t>73.0648610088448</t>
  </si>
  <si>
    <t>704.209816993005</t>
  </si>
  <si>
    <t>9.94913533899093</t>
  </si>
  <si>
    <t>0.248011952635886</t>
  </si>
  <si>
    <t>10.7665308225469</t>
  </si>
  <si>
    <t>0.964920210994705</t>
  </si>
  <si>
    <t>11.0042054292616</t>
  </si>
  <si>
    <t>4.85167044226708</t>
  </si>
  <si>
    <t>2.36769222223595</t>
  </si>
  <si>
    <t>90.4064754800229</t>
  </si>
  <si>
    <t>6.77061091857038</t>
  </si>
  <si>
    <t>10.2568047101873</t>
  </si>
  <si>
    <t>0.580791255833279</t>
  </si>
  <si>
    <t>1.09314255763212</t>
  </si>
  <si>
    <t>3.08117698959997</t>
  </si>
  <si>
    <t>494.039148029289</t>
  </si>
  <si>
    <t>9.77083295777394</t>
  </si>
  <si>
    <t>3.13503501469205</t>
  </si>
  <si>
    <t>439.993424588726</t>
  </si>
  <si>
    <t>0.856769204474505</t>
  </si>
  <si>
    <t>6.43958208678805</t>
  </si>
  <si>
    <t>0.242944894149963</t>
  </si>
  <si>
    <t>79.8091114251735</t>
  </si>
  <si>
    <t>7.10856374033054</t>
  </si>
  <si>
    <t>194.652870147362</t>
  </si>
  <si>
    <t>2.84265964511964</t>
  </si>
  <si>
    <t>100.66941017061</t>
  </si>
  <si>
    <t>23.5556659956079</t>
  </si>
  <si>
    <t>37.3219697764599</t>
  </si>
  <si>
    <t>0.237675745294206</t>
  </si>
  <si>
    <t>0.779980057633998</t>
  </si>
  <si>
    <t>0.125402127850888</t>
  </si>
  <si>
    <t>47.5276625983536</t>
  </si>
  <si>
    <t>0.489194997589539</t>
  </si>
  <si>
    <t>6.99084907265026</t>
  </si>
  <si>
    <t>40.9973895044823</t>
  </si>
  <si>
    <t>92.0751816339903</t>
  </si>
  <si>
    <t>0.43038221044131</t>
  </si>
  <si>
    <t>1.92981853319076</t>
  </si>
  <si>
    <t>2.60897217250306</t>
  </si>
  <si>
    <t>0.91715886983868</t>
  </si>
  <si>
    <t>20.0910569236683</t>
  </si>
  <si>
    <t>0.0444547551316103</t>
  </si>
  <si>
    <t>0.703369899760622</t>
  </si>
  <si>
    <t>6.74342514437754</t>
  </si>
  <si>
    <t>40.2190151318424</t>
  </si>
  <si>
    <t>64.9561711683996</t>
  </si>
  <si>
    <t>0.249793699543882</t>
  </si>
  <si>
    <t>1.53929966724382</t>
  </si>
  <si>
    <t>5.53114577511874</t>
  </si>
  <si>
    <t>2.25958293076575</t>
  </si>
  <si>
    <t>0.522327649767411</t>
  </si>
  <si>
    <t>4.66995412412132</t>
  </si>
  <si>
    <t>18.3927588495701</t>
  </si>
  <si>
    <t>555.29294366722</t>
  </si>
  <si>
    <t>6.05996131671504</t>
  </si>
  <si>
    <t>0.590729910752586</t>
  </si>
  <si>
    <t>0.944359400704445</t>
  </si>
  <si>
    <t>4.8456858366874</t>
  </si>
  <si>
    <t>4.04528979291406</t>
  </si>
  <si>
    <t>3.41892985907649</t>
  </si>
  <si>
    <t>0.00613272356621029</t>
  </si>
  <si>
    <t>1.82748444577985</t>
  </si>
  <si>
    <t>0.411377903631319</t>
  </si>
  <si>
    <t>11.3036628799421</t>
  </si>
  <si>
    <t>247.546568104437</t>
  </si>
  <si>
    <t>0.937690124251212</t>
  </si>
  <si>
    <t>5.80519736095974</t>
  </si>
  <si>
    <t>0.245291875118146</t>
  </si>
  <si>
    <t>3.55354373163363</t>
  </si>
  <si>
    <t>2.23668117605821</t>
  </si>
  <si>
    <t>7.67008100785004</t>
  </si>
  <si>
    <t>1.24998131985434</t>
  </si>
  <si>
    <t>134.258419544429</t>
  </si>
  <si>
    <t>1.00617335152735</t>
  </si>
  <si>
    <t>5.9699534691445</t>
  </si>
  <si>
    <t>0.969344518032501</t>
  </si>
  <si>
    <t>5.99961779322407</t>
  </si>
  <si>
    <t>2.60679018446907</t>
  </si>
  <si>
    <t>4.86212952195172</t>
  </si>
  <si>
    <t>4.28284836283781</t>
  </si>
  <si>
    <t>19.9393560314067</t>
  </si>
  <si>
    <t>1.2078750271813</t>
  </si>
  <si>
    <t>1.13713399412276</t>
  </si>
  <si>
    <t>4.96958984244308</t>
  </si>
  <si>
    <t>1.33277615399246</t>
  </si>
  <si>
    <t>1.16003226592641</t>
  </si>
  <si>
    <t>0.842695065464318</t>
  </si>
  <si>
    <t>3.36780313902016</t>
  </si>
  <si>
    <t>9.36666485350989</t>
  </si>
  <si>
    <t>1.70156062594872</t>
  </si>
  <si>
    <t>5.02072695746449</t>
  </si>
  <si>
    <t>0.237382575329425</t>
  </si>
  <si>
    <t>3.41140198236828</t>
  </si>
  <si>
    <t>3.24473632744211</t>
  </si>
  <si>
    <t>18.7481845440295</t>
  </si>
  <si>
    <t>3.07616817230254</t>
  </si>
  <si>
    <t>8.81448918794916</t>
  </si>
  <si>
    <t>76.0530419547636</t>
  </si>
  <si>
    <t>0.273082503445511</t>
  </si>
  <si>
    <t>18.0698080104556</t>
  </si>
  <si>
    <t>0.146540219266052</t>
  </si>
  <si>
    <t>3.60112893678003</t>
  </si>
  <si>
    <t>0.448696234559311</t>
  </si>
  <si>
    <t>0.119228945685788</t>
  </si>
  <si>
    <t>0.487706873336223</t>
  </si>
  <si>
    <t>0.237570783431589</t>
  </si>
  <si>
    <t>6.87394805239373</t>
  </si>
  <si>
    <t>60.1453584325306</t>
  </si>
  <si>
    <t>7.08383528863737</t>
  </si>
  <si>
    <t>47.1938154234087</t>
  </si>
  <si>
    <t>35.4476318303266</t>
  </si>
  <si>
    <t>26.9384469313509</t>
  </si>
  <si>
    <t>0.230064251481534</t>
  </si>
  <si>
    <t>1.46502862460629</t>
  </si>
  <si>
    <t>151.278458286045</t>
  </si>
  <si>
    <t>12.036641633014</t>
  </si>
  <si>
    <t>36.4686389695549</t>
  </si>
  <si>
    <t>3.06049571869376</t>
  </si>
  <si>
    <t>91.5851674565411</t>
  </si>
  <si>
    <t>5.12300191761655</t>
  </si>
  <si>
    <t>4.44118726111935</t>
  </si>
  <si>
    <t>227.367776295943</t>
  </si>
  <si>
    <t>37.1666292301864</t>
  </si>
  <si>
    <t>127.817126482185</t>
  </si>
  <si>
    <t>0.0950100136287136</t>
  </si>
  <si>
    <t>0.184805577278945</t>
  </si>
  <si>
    <t>2.36574617112773</t>
  </si>
  <si>
    <t>6.64426732492049</t>
  </si>
  <si>
    <t>59.4754915566274</t>
  </si>
  <si>
    <t>2326.94820840535</t>
  </si>
  <si>
    <t>0.479373939216035</t>
  </si>
  <si>
    <t>6.42734710013012</t>
  </si>
  <si>
    <t>0.709179817935614</t>
  </si>
  <si>
    <t>0.0924119598096771</t>
  </si>
  <si>
    <t>38.034148070157</t>
  </si>
  <si>
    <t>2468.16543945429</t>
  </si>
  <si>
    <t>3.54911008751217</t>
  </si>
  <si>
    <t>1.62497109958046</t>
  </si>
  <si>
    <t>0.00866928942940011</t>
  </si>
  <si>
    <t>0.187403965389995</t>
  </si>
  <si>
    <t>239.55670526119</t>
  </si>
  <si>
    <t>2010.30958086116</t>
  </si>
  <si>
    <t>0.0169800287819722</t>
  </si>
  <si>
    <t>3.05737876082674</t>
  </si>
  <si>
    <t>0.00358417316233982</t>
  </si>
  <si>
    <t>0.202652555771764</t>
  </si>
  <si>
    <t>125.598827479168</t>
  </si>
  <si>
    <t>1.89979704507661</t>
  </si>
  <si>
    <t>0.789616140500995</t>
  </si>
  <si>
    <t>0.00775376902221785</t>
  </si>
  <si>
    <t>3.64144052189289</t>
  </si>
  <si>
    <t>2.32510406791389</t>
  </si>
  <si>
    <t>373.982604089458</t>
  </si>
  <si>
    <t>0.645828666786214</t>
  </si>
  <si>
    <t>1.06990979036012</t>
  </si>
  <si>
    <t>3.53647249622169</t>
  </si>
  <si>
    <t>0.0420222244489867</t>
  </si>
  <si>
    <t>0.00039081373992595</t>
  </si>
  <si>
    <t>457.982990203645</t>
  </si>
  <si>
    <t>215.153632136489</t>
  </si>
  <si>
    <t>6.23895639945108</t>
  </si>
  <si>
    <t>1.53877520876599</t>
  </si>
  <si>
    <t>0.55709510053797</t>
  </si>
  <si>
    <t>4.52053874317599</t>
  </si>
  <si>
    <t>0.179840147125622</t>
  </si>
  <si>
    <t>2.37740876600735</t>
  </si>
  <si>
    <t>0.219479719904408</t>
  </si>
  <si>
    <t>2.89816544193585</t>
  </si>
  <si>
    <t>10.268545563597</t>
  </si>
  <si>
    <t>2.42789675836225</t>
  </si>
  <si>
    <t>8.07133083518922</t>
  </si>
  <si>
    <t>0.929703256352423</t>
  </si>
  <si>
    <t>2.79308761779063</t>
  </si>
  <si>
    <t>0.380552363789531</t>
  </si>
  <si>
    <t>7.15504767966703</t>
  </si>
  <si>
    <t>3.17277735033892</t>
  </si>
  <si>
    <t>1.17469435702916</t>
  </si>
  <si>
    <t>5.82895791322291</t>
  </si>
  <si>
    <t>7.19302260923635</t>
  </si>
  <si>
    <t>6.52363776897598</t>
  </si>
  <si>
    <t>0.86305001749104</t>
  </si>
  <si>
    <t>5.23540074121978</t>
  </si>
  <si>
    <t>1.91098294846777</t>
  </si>
  <si>
    <t>9.52938149735048</t>
  </si>
  <si>
    <t>1.94540036205418</t>
  </si>
  <si>
    <t>2.03771609939791</t>
  </si>
  <si>
    <t>21.0847919401246</t>
  </si>
  <si>
    <t>1.02353232287072</t>
  </si>
  <si>
    <t>14.448115435811</t>
  </si>
  <si>
    <t>0.977274805027692</t>
  </si>
  <si>
    <t>1.81358600417741</t>
  </si>
  <si>
    <t>0.215272049409242</t>
  </si>
  <si>
    <t>7.23215046244229</t>
  </si>
  <si>
    <t>1.43014747161413</t>
  </si>
  <si>
    <t>6.69180681159371</t>
  </si>
  <si>
    <t>20.5235526059701</t>
  </si>
  <si>
    <t>4.7214521110458</t>
  </si>
  <si>
    <t>421.855888494532</t>
  </si>
  <si>
    <t>1.19944182472433</t>
  </si>
  <si>
    <t>9.0862104757805</t>
  </si>
  <si>
    <t>13.7353553916573</t>
  </si>
  <si>
    <t>1.0479729687396</t>
  </si>
  <si>
    <t>14.8038922735557</t>
  </si>
  <si>
    <t>69.0293628360728</t>
  </si>
  <si>
    <t>7.63707725407393</t>
  </si>
  <si>
    <t>10.5670687409483</t>
  </si>
  <si>
    <t>1.47343499586654</t>
  </si>
  <si>
    <t>8.01017463153226</t>
  </si>
  <si>
    <t>2.30289335342457</t>
  </si>
  <si>
    <t>3.08858833607898</t>
  </si>
  <si>
    <t>0.332208591022424</t>
  </si>
  <si>
    <t>0.936847057861705</t>
  </si>
  <si>
    <t>12.2009465697883</t>
  </si>
  <si>
    <t>9.35663393207489</t>
  </si>
  <si>
    <t>26.2704366824031</t>
  </si>
  <si>
    <t>0.000770418431914804</t>
  </si>
  <si>
    <t>0.314727695532092</t>
  </si>
  <si>
    <t>0.119321823851841</t>
  </si>
  <si>
    <t>2.13605411005019</t>
  </si>
  <si>
    <t>0.554207876781032</t>
  </si>
  <si>
    <t>1.18758207588282</t>
  </si>
  <si>
    <t>1.46854171430319</t>
  </si>
  <si>
    <t>2.85671064502146</t>
  </si>
  <si>
    <t>75.5387175111422</t>
  </si>
  <si>
    <t>3.88316409891878</t>
  </si>
  <si>
    <t>0.0847052158210953</t>
  </si>
  <si>
    <t>78.1367768259736</t>
  </si>
  <si>
    <t>2.79515800824998</t>
  </si>
  <si>
    <t>3.45319029710661</t>
  </si>
  <si>
    <t>103.969046630749</t>
  </si>
  <si>
    <t>0.94444322421512</t>
  </si>
  <si>
    <t>126.196518775698</t>
  </si>
  <si>
    <t>0.0962499659054417</t>
  </si>
  <si>
    <t>0.711004127403137</t>
  </si>
  <si>
    <t>0.0443424374841133</t>
  </si>
  <si>
    <t>21.5857558521428</t>
  </si>
  <si>
    <t>0.243658058028455</t>
  </si>
  <si>
    <t>0.11973607921595</t>
  </si>
  <si>
    <t>13.1035442477877</t>
  </si>
  <si>
    <t>8.36257999016693</t>
  </si>
  <si>
    <t>229.421780405445</t>
  </si>
  <si>
    <t>0.016096431210767</t>
  </si>
  <si>
    <t>0.185299364658623</t>
  </si>
  <si>
    <t>1.14277395702027</t>
  </si>
  <si>
    <t>33.4533335852064</t>
  </si>
  <si>
    <t>0.220819624413035</t>
  </si>
  <si>
    <t>0.565477341048994</t>
  </si>
  <si>
    <t>37.2739449388325</t>
  </si>
  <si>
    <t>5.38477776228864</t>
  </si>
  <si>
    <t>6.50538521548947</t>
  </si>
  <si>
    <t>1.63440253041562</t>
  </si>
  <si>
    <t>1.76970378527397</t>
  </si>
  <si>
    <t>0.0890532060055199</t>
  </si>
  <si>
    <t>2.960189863337</t>
  </si>
  <si>
    <t>0.794012910239827</t>
  </si>
  <si>
    <t>0.0235672925624598</t>
  </si>
  <si>
    <t>160.263235887116</t>
  </si>
  <si>
    <t>4.69090546537905</t>
  </si>
  <si>
    <t>102.577589103147</t>
  </si>
  <si>
    <t>0.369316555117481</t>
  </si>
  <si>
    <t>1.31777285117108</t>
  </si>
  <si>
    <t>0.276255223768529</t>
  </si>
  <si>
    <t>27.6255223768529</t>
  </si>
  <si>
    <t>1.46831695505041</t>
  </si>
  <si>
    <t>0.0154315387347224</t>
  </si>
  <si>
    <t>3.88514013883919</t>
  </si>
  <si>
    <t>0.52587255772774</t>
  </si>
  <si>
    <t>14.1493315548365</t>
  </si>
  <si>
    <t>0.896470616030385</t>
  </si>
  <si>
    <t>4.33889658622216</t>
  </si>
  <si>
    <t>18.4375547301777</t>
  </si>
  <si>
    <t>5.26826603891008</t>
  </si>
  <si>
    <t>0.0393606398036017</t>
  </si>
  <si>
    <t>0.337375142320512</t>
  </si>
  <si>
    <t>105.735003429829</t>
  </si>
  <si>
    <t>6.70220969689751</t>
  </si>
  <si>
    <t>84.981057200035</t>
  </si>
  <si>
    <t>0.55157578879453</t>
  </si>
  <si>
    <t>11.8164530306222</t>
  </si>
  <si>
    <t>7.03582020929454</t>
  </si>
  <si>
    <t>177.580357517824</t>
  </si>
  <si>
    <t>0.058242177119931</t>
  </si>
  <si>
    <t>0.981002148487383</t>
  </si>
  <si>
    <t>14.620647182449</t>
  </si>
  <si>
    <t>8.49998901793608</t>
  </si>
  <si>
    <t>19.8462240249068</t>
  </si>
  <si>
    <t>15.9703962239202</t>
  </si>
  <si>
    <t>0.186941560251776</t>
  </si>
  <si>
    <t>12.837818827159</t>
  </si>
  <si>
    <t>0.250926832684398</t>
  </si>
  <si>
    <t>4.35396014397827</t>
  </si>
  <si>
    <t>283.590463939681</t>
  </si>
  <si>
    <t>12.1157499651494</t>
  </si>
  <si>
    <t>29.0244904868274</t>
  </si>
  <si>
    <t>2.88010047496548</t>
  </si>
  <si>
    <t>98.1780223675153</t>
  </si>
  <si>
    <t>1.88861443360967</t>
  </si>
  <si>
    <t>70.338247733455</t>
  </si>
  <si>
    <t>2.29314598388351</t>
  </si>
  <si>
    <t>0.334962660301205</t>
  </si>
  <si>
    <t>91.9286985026227</t>
  </si>
  <si>
    <t>82.3589047623379</t>
  </si>
  <si>
    <t>21.4593857490946</t>
  </si>
  <si>
    <t>1.25218284099473</t>
  </si>
  <si>
    <t>164.446646077738</t>
  </si>
  <si>
    <t>2.74599348228292</t>
  </si>
  <si>
    <t>15.4263859000088</t>
  </si>
  <si>
    <t>0.571303075370485</t>
  </si>
  <si>
    <t>1.24548802996173</t>
  </si>
  <si>
    <t>6.86708636027553</t>
  </si>
  <si>
    <t>2.11919123417444</t>
  </si>
  <si>
    <t>21.9343445556363</t>
  </si>
  <si>
    <t>0.419670279214875</t>
  </si>
  <si>
    <t>79.1625685127111</t>
  </si>
  <si>
    <t>5.0227310002554</t>
  </si>
  <si>
    <t>55.2500410028094</t>
  </si>
  <si>
    <t>7.60567130647617</t>
  </si>
  <si>
    <t>0.113141049799874</t>
  </si>
  <si>
    <t>360.59228074601</t>
  </si>
  <si>
    <t>168.872596753646</t>
  </si>
  <si>
    <t>0.901560841726879</t>
  </si>
  <si>
    <t>0.00327527774812012</t>
  </si>
  <si>
    <t>0.750958243727491</t>
  </si>
  <si>
    <t>4.05818031695546</t>
  </si>
  <si>
    <t>3.0018106355917</t>
  </si>
  <si>
    <t>0.589025603314791</t>
  </si>
  <si>
    <t>0.631095549196869</t>
  </si>
  <si>
    <t>45.174929607868</t>
  </si>
  <si>
    <t>193.584156650866</t>
  </si>
  <si>
    <t>267.239686819124</t>
  </si>
  <si>
    <t>0.0606942142104482</t>
  </si>
  <si>
    <t>1.26818134904858</t>
  </si>
  <si>
    <t>6.58061940855268</t>
  </si>
  <si>
    <t>1.45022759192241</t>
  </si>
  <si>
    <t>0.185672617300705</t>
  </si>
  <si>
    <t>0.390928022826003</t>
  </si>
  <si>
    <t>6.8803045564466</t>
  </si>
  <si>
    <t>1.40643415278367</t>
  </si>
  <si>
    <t>125.914241131889</t>
  </si>
  <si>
    <t>0.102296803440924</t>
  </si>
  <si>
    <t>24.1815190378267</t>
  </si>
  <si>
    <t>1.5271406806262</t>
  </si>
  <si>
    <t>0.210345516080663</t>
  </si>
  <si>
    <t>0.000505792396474339</t>
  </si>
  <si>
    <t>0.313291374416681</t>
  </si>
  <si>
    <t>11.2928091817754</t>
  </si>
  <si>
    <t>43.5182084801335</t>
  </si>
  <si>
    <t>7.59116185165074</t>
  </si>
  <si>
    <t>2.55059346731712</t>
  </si>
  <si>
    <t>29.8742992933708</t>
  </si>
  <si>
    <t>0.441606395110352</t>
  </si>
  <si>
    <t>2.11765583480275</t>
  </si>
  <si>
    <t>0.454021640752695</t>
  </si>
  <si>
    <t>2.40401225552287</t>
  </si>
  <si>
    <t>13.8743409682458</t>
  </si>
  <si>
    <t>432.423010812356</t>
  </si>
  <si>
    <t>9.91411712907416</t>
  </si>
  <si>
    <t>2.49810301278301</t>
  </si>
  <si>
    <t>5.73913364279395</t>
  </si>
  <si>
    <t>3.02873318649667</t>
  </si>
  <si>
    <t>3.60708387358009</t>
  </si>
  <si>
    <t>0.0254354345448644</t>
  </si>
  <si>
    <t>0.0221584085826408</t>
  </si>
  <si>
    <t>39.4665299352344</t>
  </si>
  <si>
    <t>635.755658366666</t>
  </si>
  <si>
    <t>16.9943188596213</t>
  </si>
  <si>
    <t>0.785037224500378</t>
  </si>
  <si>
    <t>2.31605930670295</t>
  </si>
  <si>
    <t>2.93610767126307</t>
  </si>
  <si>
    <t>2.34888613701045</t>
  </si>
  <si>
    <t>0.133585281961241</t>
  </si>
  <si>
    <t>0.753344656502087</t>
  </si>
  <si>
    <t>4.11367779406502</t>
  </si>
  <si>
    <t>0.181354517126333</t>
  </si>
  <si>
    <t>14.9816451757093</t>
  </si>
  <si>
    <t>0.0366738917028817</t>
  </si>
  <si>
    <t>24.0181480707297</t>
  </si>
  <si>
    <t>2.84001230010593</t>
  </si>
  <si>
    <t>6.89665681281527</t>
  </si>
  <si>
    <t>0.103053574991607</t>
  </si>
  <si>
    <t>0.115249968220793</t>
  </si>
  <si>
    <t>2.20281257145478</t>
  </si>
  <si>
    <t>0.267816622970762</t>
  </si>
  <si>
    <t>28.3270190666783</t>
  </si>
  <si>
    <t>0.0560942984893737</t>
  </si>
  <si>
    <t>4.23070231845908</t>
  </si>
  <si>
    <t>8.54983855468376</t>
  </si>
  <si>
    <t>3.63233478248604</t>
  </si>
  <si>
    <t>0.259876336555921</t>
  </si>
  <si>
    <t>0.178117006785988</t>
  </si>
  <si>
    <t>23.6325386616401</t>
  </si>
  <si>
    <t>0.0442707761350838</t>
  </si>
  <si>
    <t>2.95773090880541</t>
  </si>
  <si>
    <t>1.71819904821914</t>
  </si>
  <si>
    <t>4.41036231130475</t>
  </si>
  <si>
    <t>16.0004343461521</t>
  </si>
  <si>
    <t>2.10073936144489</t>
  </si>
  <si>
    <t>0.0906152186114294</t>
  </si>
  <si>
    <t>0.438497694714551</t>
  </si>
  <si>
    <t>2.12063592134676</t>
  </si>
  <si>
    <t>0.378553568255846</t>
  </si>
  <si>
    <t>19.3496603245516</t>
  </si>
  <si>
    <t>0.143179532373121</t>
  </si>
  <si>
    <t>10.4533769847209</t>
  </si>
  <si>
    <t>15.4901033969827</t>
  </si>
  <si>
    <t>15.9545628876667</t>
  </si>
  <si>
    <t>1.31394750179248</t>
  </si>
  <si>
    <t>13.4590852885758</t>
  </si>
  <si>
    <t>334.352668523311</t>
  </si>
  <si>
    <t>0.42895262897051</t>
  </si>
  <si>
    <t>89.3865079382924</t>
  </si>
  <si>
    <t>3.49646527710627</t>
  </si>
  <si>
    <t>13.4547599917155</t>
  </si>
  <si>
    <t>2.11958041081889</t>
  </si>
  <si>
    <t>0.63108103684305</t>
  </si>
  <si>
    <t>0.164137415571567</t>
  </si>
  <si>
    <t>0.00122118916952355</t>
  </si>
  <si>
    <t>14.7893096492952</t>
  </si>
  <si>
    <t>0.0532101205571598</t>
  </si>
  <si>
    <t>18.7415786736843</t>
  </si>
  <si>
    <t>0.549387952109219</t>
  </si>
  <si>
    <t>0.324166813945118</t>
  </si>
  <si>
    <t>8.21903537995405</t>
  </si>
  <si>
    <t>5.75332476596783</t>
  </si>
  <si>
    <t>0.346492775737316</t>
  </si>
  <si>
    <t>18.9583742026282</t>
  </si>
  <si>
    <t>19.0568604259708</t>
  </si>
  <si>
    <t>0.985787274091225</t>
  </si>
  <si>
    <t>4.80832448921002</t>
  </si>
  <si>
    <t>0.00401986652877664</t>
  </si>
  <si>
    <t>168.489998794675</t>
  </si>
  <si>
    <t>10.5825143616492</t>
  </si>
  <si>
    <t>24.1904099903242</t>
  </si>
  <si>
    <t>0.0848361187356277</t>
  </si>
  <si>
    <t>6.19653066341013</t>
  </si>
  <si>
    <t>1.88812506124695</t>
  </si>
  <si>
    <t>4.42976935644744</t>
  </si>
  <si>
    <t>97.1212082286114</t>
  </si>
  <si>
    <t>0.316585295169445</t>
  </si>
  <si>
    <t>14.6388446629634</t>
  </si>
  <si>
    <t>0.622593886626585</t>
  </si>
  <si>
    <t>235.790750517775</t>
  </si>
  <si>
    <t>0.0397297442273071</t>
  </si>
  <si>
    <t>0.384513805125347</t>
  </si>
  <si>
    <t>8.35465553282801</t>
  </si>
  <si>
    <t>2.42856829083888</t>
  </si>
  <si>
    <t>313.761470132587</t>
  </si>
  <si>
    <t>1.50666984560447</t>
  </si>
  <si>
    <t>30.9391855828141</t>
  </si>
  <si>
    <t>0.184624358640725</t>
  </si>
  <si>
    <t>447.692182394118</t>
  </si>
  <si>
    <t>0.0720116319508331</t>
  </si>
  <si>
    <t>5.90106192141528</t>
  </si>
  <si>
    <t>2.1539954062824</t>
  </si>
  <si>
    <t>5.74942948198025</t>
  </si>
  <si>
    <t>612.936054434005</t>
  </si>
  <si>
    <t>3.13043536954058</t>
  </si>
  <si>
    <t>0.52627598949749</t>
  </si>
  <si>
    <t>3.74862969121073</t>
  </si>
  <si>
    <t>33.0450738741765</t>
  </si>
  <si>
    <t>0.0348273210960801</t>
  </si>
  <si>
    <t>6.92283669267797</t>
  </si>
  <si>
    <t>206.052731854863</t>
  </si>
  <si>
    <t>2.3796100702241</t>
  </si>
  <si>
    <t>147.485430260643</t>
  </si>
  <si>
    <t>0.0787851190199227</t>
  </si>
  <si>
    <t>7.04384574654315</t>
  </si>
  <si>
    <t>50.4353483112439</t>
  </si>
  <si>
    <t>144.221666568474</t>
  </si>
  <si>
    <t>0.163954035349032</t>
  </si>
  <si>
    <t>7.86999825517737</t>
  </si>
  <si>
    <t>69.6391598266744</t>
  </si>
  <si>
    <t>0.376947760610816</t>
  </si>
  <si>
    <t>211.177944357765</t>
  </si>
  <si>
    <t>0.963504504136803</t>
  </si>
  <si>
    <t>0.920272331331204</t>
  </si>
  <si>
    <t>12.9729270910623</t>
  </si>
  <si>
    <t>177.296670244518</t>
  </si>
  <si>
    <t>0.0759589259265823</t>
  </si>
  <si>
    <t>12.9791877474419</t>
  </si>
  <si>
    <t>65.337807174757</t>
  </si>
  <si>
    <t>10.8179497589706</t>
  </si>
  <si>
    <t>582.14392682756</t>
  </si>
  <si>
    <t>1.58281625636717</t>
  </si>
  <si>
    <t>0.0707150057376331</t>
  </si>
  <si>
    <t>6.61361093694052</t>
  </si>
  <si>
    <t>0.472436047018479</t>
  </si>
  <si>
    <t>72.9173866980047</t>
  </si>
  <si>
    <t>0.484070249825649</t>
  </si>
  <si>
    <t>30.1971954723951</t>
  </si>
  <si>
    <t>9.76820449776689</t>
  </si>
  <si>
    <t>25.812924295029</t>
  </si>
  <si>
    <t>1.25233244792047</t>
  </si>
  <si>
    <t>0.00303979753560796</t>
  </si>
  <si>
    <t>12.4510107058502</t>
  </si>
  <si>
    <t>0.675422627831287</t>
  </si>
  <si>
    <t>1.09279711380181</t>
  </si>
  <si>
    <t>2.81510932804082</t>
  </si>
  <si>
    <t>14.3573548481546</t>
  </si>
  <si>
    <t>139.10912347533</t>
  </si>
  <si>
    <t>55.7102820133627</t>
  </si>
  <si>
    <t>0.194664378614684</t>
  </si>
  <si>
    <t>0.716079143082593</t>
  </si>
  <si>
    <t>10.0950865052351</t>
  </si>
  <si>
    <t>1.23374585951916</t>
  </si>
  <si>
    <t>2.88026471067274</t>
  </si>
  <si>
    <t>0.584340488392561</t>
  </si>
  <si>
    <t>68.4813708658562</t>
  </si>
  <si>
    <t>281.966544643478</t>
  </si>
  <si>
    <t>3.04726731607815</t>
  </si>
  <si>
    <t>0.517057923714273</t>
  </si>
  <si>
    <t>0.00107473072543127</t>
  </si>
  <si>
    <t>3.53101790096637</t>
  </si>
  <si>
    <t>34.9735163671807</t>
  </si>
  <si>
    <t>6.81721144089859</t>
  </si>
  <si>
    <t>4.32647165887831</t>
  </si>
  <si>
    <t>121.987456163452</t>
  </si>
  <si>
    <t>59.8973852817003</t>
  </si>
  <si>
    <t>93.8543647113183</t>
  </si>
  <si>
    <t>1.20429676891221</t>
  </si>
  <si>
    <t>0.921680431054199</t>
  </si>
  <si>
    <t>18.5850733012896</t>
  </si>
  <si>
    <t>179.190580358318</t>
  </si>
  <si>
    <t>2.04258027621941</t>
  </si>
  <si>
    <t>2.45920320801872</t>
  </si>
  <si>
    <t>45.4002940499273</t>
  </si>
  <si>
    <t>9.01208405252378</t>
  </si>
  <si>
    <t>2.33722559153815</t>
  </si>
  <si>
    <t>1.24883222447119</t>
  </si>
  <si>
    <t>0.355298150536309</t>
  </si>
  <si>
    <t>10.3596023271902</t>
  </si>
  <si>
    <t>43.240079278707</t>
  </si>
  <si>
    <t>0.943562645800511</t>
  </si>
  <si>
    <t>9.59783746245686</t>
  </si>
  <si>
    <t>41.5786045657545</t>
  </si>
  <si>
    <t>16.5687186889183</t>
  </si>
  <si>
    <t>6.45927979697798</t>
  </si>
  <si>
    <t>0.622625456059913</t>
  </si>
  <si>
    <t>13.3663059471973</t>
  </si>
  <si>
    <t>0.105597293688463</t>
  </si>
  <si>
    <t>0.686760140508018</t>
  </si>
  <si>
    <t>0.281483958565999</t>
  </si>
  <si>
    <t>9.78941316001763</t>
  </si>
  <si>
    <t>12.864690807157</t>
  </si>
  <si>
    <t>2.5736246876533</t>
  </si>
  <si>
    <t>105.310931177605</t>
  </si>
  <si>
    <t>1.36461491014364</t>
  </si>
  <si>
    <t>5.91891583319346</t>
  </si>
  <si>
    <t>0.762692980430441</t>
  </si>
  <si>
    <t>2.90496394707128</t>
  </si>
  <si>
    <t>14.3134100696898</t>
  </si>
  <si>
    <t>1.27144707628963</t>
  </si>
  <si>
    <t>0.395623994411</t>
  </si>
  <si>
    <t>12.4314865660626</t>
  </si>
  <si>
    <t>4.7603561249082</t>
  </si>
  <si>
    <t>0.619830367382551</t>
  </si>
  <si>
    <t>10.3219888586859</t>
  </si>
  <si>
    <t>0.500339064892637</t>
  </si>
  <si>
    <t>2.89596777361386</t>
  </si>
  <si>
    <t>0.221401630820415</t>
  </si>
  <si>
    <t>15.8074825222075</t>
  </si>
  <si>
    <t>0.00498104317191515</t>
  </si>
  <si>
    <t>10.7522117915123</t>
  </si>
  <si>
    <t>16.2066931612178</t>
  </si>
  <si>
    <t>0.990594714531492</t>
  </si>
  <si>
    <t>6.11161111902836</t>
  </si>
  <si>
    <t>0.171530259645255</t>
  </si>
  <si>
    <t>5.10339246658372</t>
  </si>
  <si>
    <t>12.8569486246399</t>
  </si>
  <si>
    <t>27.0825845725721</t>
  </si>
  <si>
    <t>13.3086158482473</t>
  </si>
  <si>
    <t>17.8582020084633</t>
  </si>
  <si>
    <t>2.90326503688919</t>
  </si>
  <si>
    <t>1.96873847374675</t>
  </si>
  <si>
    <t>13.8233654889623</t>
  </si>
  <si>
    <t>1.2041171409613</t>
  </si>
  <si>
    <t>1.65154978020921</t>
  </si>
  <si>
    <t>5.99115039287776</t>
  </si>
  <si>
    <t>23.1395485769711</t>
  </si>
  <si>
    <t>0.610719364244946</t>
  </si>
  <si>
    <t>16.7280182439683</t>
  </si>
  <si>
    <t>4.40191591746805</t>
  </si>
  <si>
    <t>0.433596078135652</t>
  </si>
  <si>
    <t>12.3749723733544</t>
  </si>
  <si>
    <t>0.266123238111585</t>
  </si>
  <si>
    <t>2.64649316750749</t>
  </si>
  <si>
    <t>17.6461669598698</t>
  </si>
  <si>
    <t>4.86555455317802</t>
  </si>
  <si>
    <t>0.00685006884107188</t>
  </si>
  <si>
    <t>10.9925306274962</t>
  </si>
  <si>
    <t>78.9618110332216</t>
  </si>
  <si>
    <t>0.438027744505179</t>
  </si>
  <si>
    <t>3.68827157784915</t>
  </si>
  <si>
    <t>0.565447298418144</t>
  </si>
  <si>
    <t>1.12227323630137</t>
  </si>
  <si>
    <t>0.0914800802102185</t>
  </si>
  <si>
    <t>11.0592209313166</t>
  </si>
  <si>
    <t>9.86576503873534</t>
  </si>
  <si>
    <t>0.683730553778305</t>
  </si>
  <si>
    <t>3.67685554591875</t>
  </si>
  <si>
    <t>0.169123534154637</t>
  </si>
  <si>
    <t>5.94073303385214</t>
  </si>
  <si>
    <t>0.558141357209326</t>
  </si>
  <si>
    <t>3.5271465077677</t>
  </si>
  <si>
    <t>0.100598916952807</t>
  </si>
  <si>
    <t>25.7787823517555</t>
  </si>
  <si>
    <t>0.484123918205941</t>
  </si>
  <si>
    <t>14.5715679092774</t>
  </si>
  <si>
    <t>5.59734497694534</t>
  </si>
  <si>
    <t>2.93419817088124</t>
  </si>
  <si>
    <t>4.59068612278652</t>
  </si>
  <si>
    <t>0.152511575905353</t>
  </si>
  <si>
    <t>1.96528862132734</t>
  </si>
  <si>
    <t>0.0905107155251173</t>
  </si>
  <si>
    <t>23.0309802638046</t>
  </si>
  <si>
    <t>9.002780951467</t>
  </si>
  <si>
    <t>2.32349939559758</t>
  </si>
  <si>
    <t>2.98448257370656</t>
  </si>
  <si>
    <t>1.01911330880466</t>
  </si>
  <si>
    <t>4.91674278781461</t>
  </si>
  <si>
    <t>0.538055425037094</t>
  </si>
  <si>
    <t>2.37074411133337</t>
  </si>
  <si>
    <t>1.62905734632977</t>
  </si>
  <si>
    <t>16.9829009592721</t>
  </si>
  <si>
    <t>9.67990219359942</t>
  </si>
  <si>
    <t>7.64232374864784</t>
  </si>
  <si>
    <t>21.7716473555841</t>
  </si>
  <si>
    <t>1.22698976452022</t>
  </si>
  <si>
    <t>4.56896092582795</t>
  </si>
  <si>
    <t>0.765932308654199</t>
  </si>
  <si>
    <t>3.48776318525302</t>
  </si>
  <si>
    <t>1.25384448206803</t>
  </si>
  <si>
    <t>8.63823188989494</t>
  </si>
  <si>
    <t>0.645761999204435</t>
  </si>
  <si>
    <t>14.3837059929503</t>
  </si>
  <si>
    <t>3.15273068908368</t>
  </si>
  <si>
    <t>0.212547477134073</t>
  </si>
  <si>
    <t>6.09304351467818</t>
  </si>
  <si>
    <t>0.811688779615557</t>
  </si>
  <si>
    <t>1.72980392503946</t>
  </si>
  <si>
    <t>3.93743872182134</t>
  </si>
  <si>
    <t>40.0418094900311</t>
  </si>
  <si>
    <t>12.8653079297891</t>
  </si>
  <si>
    <t>1.05926447271969</t>
  </si>
  <si>
    <t>19.3495879060621</t>
  </si>
  <si>
    <t>DP1</t>
  </si>
  <si>
    <t>DP2</t>
  </si>
  <si>
    <t>lungs</t>
  </si>
  <si>
    <t>LN</t>
  </si>
  <si>
    <t>mu-e</t>
  </si>
  <si>
    <t>G1-e</t>
  </si>
  <si>
    <t>Lungs</t>
  </si>
  <si>
    <t>g1-e</t>
  </si>
  <si>
    <t>germ g1</t>
  </si>
  <si>
    <t>post e</t>
  </si>
  <si>
    <t>post g1</t>
  </si>
  <si>
    <t>OVA</t>
  </si>
  <si>
    <t>Control</t>
  </si>
  <si>
    <t xml:space="preserve"> </t>
  </si>
  <si>
    <t>t-test</t>
  </si>
  <si>
    <t>PBS</t>
  </si>
  <si>
    <t>OVA 0.3</t>
  </si>
  <si>
    <t>OVA 30</t>
  </si>
  <si>
    <t>CD19</t>
  </si>
  <si>
    <t>Bcl6</t>
  </si>
  <si>
    <t>Ebi2</t>
  </si>
  <si>
    <t>Tnfa</t>
  </si>
  <si>
    <t>Ifna1</t>
  </si>
  <si>
    <t>CXCL13</t>
  </si>
  <si>
    <t>TNFa</t>
  </si>
  <si>
    <t>IFNa1</t>
  </si>
  <si>
    <t>il4</t>
  </si>
  <si>
    <t>il13</t>
  </si>
  <si>
    <t>ifna</t>
  </si>
  <si>
    <t>AV</t>
  </si>
  <si>
    <t>germlen e</t>
  </si>
  <si>
    <t>postswitch e</t>
  </si>
  <si>
    <t>postswitch g1</t>
  </si>
  <si>
    <t>germline g1</t>
  </si>
  <si>
    <t>Exp 4363 Total IgE*10-3</t>
  </si>
  <si>
    <t>Total IgE*10-3</t>
  </si>
  <si>
    <t>Ifng Lungs</t>
  </si>
  <si>
    <t>DEP1</t>
  </si>
  <si>
    <t>DEP2</t>
  </si>
  <si>
    <t>ifng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</si>
</sst>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10"/>
      <name val="Arial"/>
      <family val="2"/>
      <charset val="204"/>
    </font>
    <font>
      <sz val="8"/>
      <name val="Calibri"/>
      <family val="2"/>
      <charset val="204"/>
    </font>
    <font>
      <b/>
      <sz val="8"/>
      <color indexed="8"/>
      <name val="Arial"/>
      <family val="2"/>
      <charset val="204"/>
    </font>
    <font>
      <sz val="8"/>
      <color indexed="61"/>
      <name val="Arial Black"/>
      <family val="2"/>
      <charset val="204"/>
    </font>
    <font>
      <sz val="8"/>
      <color indexed="12"/>
      <name val="Arial Black"/>
      <family val="2"/>
      <charset val="204"/>
    </font>
    <font>
      <b/>
      <sz val="9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1" fillId="0" borderId="4" xfId="0" applyFont="1" applyBorder="1"/>
    <xf numFmtId="0" fontId="0" fillId="0" borderId="0" xfId="0" applyFont="1" applyBorder="1"/>
    <xf numFmtId="0" fontId="0" fillId="0" borderId="5" xfId="0" applyBorder="1"/>
    <xf numFmtId="0" fontId="0" fillId="0" borderId="5" xfId="0" applyFont="1" applyBorder="1"/>
    <xf numFmtId="0" fontId="1" fillId="0" borderId="6" xfId="0" applyFont="1" applyBorder="1"/>
    <xf numFmtId="49" fontId="0" fillId="0" borderId="2" xfId="0" applyNumberFormat="1" applyBorder="1"/>
    <xf numFmtId="0" fontId="0" fillId="0" borderId="2" xfId="0" applyFont="1" applyBorder="1"/>
    <xf numFmtId="0" fontId="0" fillId="0" borderId="2" xfId="0" applyFont="1" applyFill="1" applyBorder="1"/>
    <xf numFmtId="0" fontId="0" fillId="0" borderId="3" xfId="0" applyFont="1" applyBorder="1"/>
    <xf numFmtId="49" fontId="0" fillId="0" borderId="0" xfId="0" applyNumberFormat="1" applyBorder="1"/>
    <xf numFmtId="0" fontId="3" fillId="0" borderId="0" xfId="0" applyFont="1" applyBorder="1"/>
    <xf numFmtId="0" fontId="3" fillId="0" borderId="4" xfId="0" applyFont="1" applyBorder="1"/>
    <xf numFmtId="0" fontId="0" fillId="0" borderId="0" xfId="0" applyFont="1" applyFill="1" applyBorder="1"/>
    <xf numFmtId="49" fontId="0" fillId="0" borderId="5" xfId="0" applyNumberFormat="1" applyBorder="1"/>
    <xf numFmtId="0" fontId="0" fillId="0" borderId="5" xfId="0" applyFont="1" applyFill="1" applyBorder="1"/>
    <xf numFmtId="0" fontId="0" fillId="0" borderId="0" xfId="0" applyNumberFormat="1" applyFill="1" applyBorder="1"/>
    <xf numFmtId="2" fontId="0" fillId="0" borderId="0" xfId="0" applyNumberFormat="1"/>
    <xf numFmtId="0" fontId="0" fillId="0" borderId="4" xfId="0" applyFont="1" applyBorder="1"/>
    <xf numFmtId="0" fontId="0" fillId="0" borderId="4" xfId="0" applyFont="1" applyFill="1" applyBorder="1"/>
    <xf numFmtId="0" fontId="0" fillId="0" borderId="6" xfId="0" applyFont="1" applyFill="1" applyBorder="1"/>
    <xf numFmtId="164" fontId="0" fillId="0" borderId="7" xfId="0" applyNumberFormat="1" applyBorder="1"/>
    <xf numFmtId="164" fontId="0" fillId="0" borderId="4" xfId="0" applyNumberFormat="1" applyFont="1" applyBorder="1"/>
    <xf numFmtId="164" fontId="0" fillId="0" borderId="8" xfId="0" applyNumberFormat="1" applyBorder="1"/>
    <xf numFmtId="164" fontId="0" fillId="0" borderId="6" xfId="0" applyNumberFormat="1" applyFont="1" applyBorder="1"/>
    <xf numFmtId="164" fontId="0" fillId="0" borderId="1" xfId="0" applyNumberFormat="1" applyBorder="1"/>
    <xf numFmtId="164" fontId="0" fillId="0" borderId="3" xfId="0" applyNumberFormat="1" applyFont="1" applyBorder="1"/>
    <xf numFmtId="0" fontId="0" fillId="0" borderId="6" xfId="0" applyFont="1" applyBorder="1"/>
    <xf numFmtId="0" fontId="0" fillId="0" borderId="9" xfId="0" applyFont="1" applyBorder="1"/>
    <xf numFmtId="0" fontId="0" fillId="0" borderId="9" xfId="0" applyBorder="1"/>
    <xf numFmtId="164" fontId="0" fillId="0" borderId="9" xfId="0" applyNumberFormat="1" applyBorder="1"/>
    <xf numFmtId="0" fontId="1" fillId="0" borderId="9" xfId="0" applyFont="1" applyBorder="1"/>
    <xf numFmtId="0" fontId="0" fillId="0" borderId="9" xfId="0" applyFont="1" applyFill="1" applyBorder="1"/>
    <xf numFmtId="164" fontId="0" fillId="0" borderId="9" xfId="0" applyNumberFormat="1" applyFill="1" applyBorder="1"/>
    <xf numFmtId="49" fontId="0" fillId="0" borderId="9" xfId="0" applyNumberFormat="1" applyBorder="1"/>
    <xf numFmtId="164" fontId="0" fillId="0" borderId="0" xfId="0" applyNumberFormat="1"/>
    <xf numFmtId="2" fontId="0" fillId="0" borderId="9" xfId="0" applyNumberFormat="1" applyFont="1" applyFill="1" applyBorder="1"/>
    <xf numFmtId="0" fontId="0" fillId="0" borderId="0" xfId="0" applyAlignment="1"/>
    <xf numFmtId="0" fontId="0" fillId="0" borderId="10" xfId="0" applyBorder="1" applyAlignment="1"/>
    <xf numFmtId="49" fontId="0" fillId="0" borderId="10" xfId="0" applyNumberFormat="1" applyBorder="1"/>
    <xf numFmtId="164" fontId="0" fillId="0" borderId="10" xfId="0" applyNumberFormat="1" applyFont="1" applyBorder="1"/>
    <xf numFmtId="164" fontId="1" fillId="0" borderId="10" xfId="0" applyNumberFormat="1" applyFont="1" applyBorder="1"/>
    <xf numFmtId="164" fontId="0" fillId="0" borderId="10" xfId="0" applyNumberFormat="1" applyBorder="1"/>
    <xf numFmtId="164" fontId="3" fillId="0" borderId="11" xfId="0" applyNumberFormat="1" applyFont="1" applyBorder="1"/>
    <xf numFmtId="0" fontId="0" fillId="0" borderId="0" xfId="0" applyBorder="1" applyAlignment="1"/>
    <xf numFmtId="164" fontId="0" fillId="0" borderId="0" xfId="0" applyNumberFormat="1" applyFont="1" applyBorder="1"/>
    <xf numFmtId="164" fontId="0" fillId="0" borderId="0" xfId="0" applyNumberFormat="1" applyBorder="1"/>
    <xf numFmtId="164" fontId="3" fillId="0" borderId="12" xfId="0" applyNumberFormat="1" applyFont="1" applyBorder="1"/>
    <xf numFmtId="164" fontId="1" fillId="0" borderId="0" xfId="0" applyNumberFormat="1" applyFont="1" applyBorder="1"/>
    <xf numFmtId="0" fontId="0" fillId="0" borderId="13" xfId="0" applyBorder="1" applyAlignment="1"/>
    <xf numFmtId="49" fontId="0" fillId="0" borderId="13" xfId="0" applyNumberFormat="1" applyBorder="1"/>
    <xf numFmtId="164" fontId="0" fillId="0" borderId="13" xfId="0" applyNumberFormat="1" applyFont="1" applyBorder="1"/>
    <xf numFmtId="0" fontId="0" fillId="0" borderId="13" xfId="0" applyBorder="1"/>
    <xf numFmtId="164" fontId="0" fillId="0" borderId="13" xfId="0" applyNumberFormat="1" applyBorder="1"/>
    <xf numFmtId="164" fontId="3" fillId="0" borderId="14" xfId="0" applyNumberFormat="1" applyFont="1" applyBorder="1"/>
    <xf numFmtId="0" fontId="0" fillId="0" borderId="13" xfId="0" applyFont="1" applyBorder="1"/>
    <xf numFmtId="0" fontId="0" fillId="0" borderId="10" xfId="0" applyFont="1" applyBorder="1"/>
    <xf numFmtId="0" fontId="0" fillId="0" borderId="10" xfId="0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4" xfId="0" applyNumberFormat="1" applyBorder="1"/>
    <xf numFmtId="0" fontId="0" fillId="0" borderId="0" xfId="0" applyAlignment="1">
      <alignment wrapText="1"/>
    </xf>
    <xf numFmtId="164" fontId="2" fillId="0" borderId="0" xfId="0" applyNumberFormat="1" applyFont="1"/>
    <xf numFmtId="0" fontId="0" fillId="0" borderId="6" xfId="0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0" fontId="4" fillId="0" borderId="0" xfId="0" applyFont="1"/>
    <xf numFmtId="0" fontId="4" fillId="0" borderId="0" xfId="0" applyFont="1" applyBorder="1"/>
    <xf numFmtId="49" fontId="4" fillId="0" borderId="0" xfId="0" applyNumberFormat="1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10" xfId="0" applyFont="1" applyBorder="1"/>
    <xf numFmtId="164" fontId="4" fillId="0" borderId="10" xfId="0" applyNumberFormat="1" applyFont="1" applyBorder="1"/>
    <xf numFmtId="164" fontId="4" fillId="0" borderId="11" xfId="0" applyNumberFormat="1" applyFont="1" applyBorder="1"/>
    <xf numFmtId="164" fontId="4" fillId="0" borderId="0" xfId="0" applyNumberFormat="1" applyFont="1" applyBorder="1"/>
    <xf numFmtId="164" fontId="4" fillId="0" borderId="12" xfId="0" applyNumberFormat="1" applyFont="1" applyBorder="1"/>
    <xf numFmtId="0" fontId="4" fillId="0" borderId="13" xfId="0" applyFont="1" applyBorder="1"/>
    <xf numFmtId="164" fontId="4" fillId="0" borderId="13" xfId="0" applyNumberFormat="1" applyFont="1" applyBorder="1"/>
    <xf numFmtId="164" fontId="4" fillId="0" borderId="14" xfId="0" applyNumberFormat="1" applyFont="1" applyBorder="1"/>
    <xf numFmtId="49" fontId="4" fillId="0" borderId="13" xfId="0" applyNumberFormat="1" applyFont="1" applyBorder="1"/>
    <xf numFmtId="49" fontId="4" fillId="0" borderId="10" xfId="0" applyNumberFormat="1" applyFont="1" applyBorder="1"/>
    <xf numFmtId="165" fontId="4" fillId="0" borderId="9" xfId="0" applyNumberFormat="1" applyFont="1" applyBorder="1" applyAlignment="1">
      <alignment horizontal="center"/>
    </xf>
    <xf numFmtId="165" fontId="4" fillId="0" borderId="9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165" fontId="4" fillId="0" borderId="15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wrapText="1"/>
    </xf>
    <xf numFmtId="2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1" fontId="8" fillId="0" borderId="0" xfId="0" applyNumberFormat="1" applyFont="1" applyAlignment="1">
      <alignment horizontal="center"/>
    </xf>
    <xf numFmtId="165" fontId="4" fillId="3" borderId="0" xfId="0" applyNumberFormat="1" applyFont="1" applyFill="1" applyAlignment="1">
      <alignment horizontal="center"/>
    </xf>
    <xf numFmtId="165" fontId="8" fillId="3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2" borderId="11" xfId="0" applyNumberFormat="1" applyFont="1" applyFill="1" applyBorder="1" applyAlignment="1">
      <alignment horizontal="center"/>
    </xf>
    <xf numFmtId="165" fontId="4" fillId="0" borderId="18" xfId="0" applyNumberFormat="1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165" fontId="4" fillId="2" borderId="13" xfId="0" applyNumberFormat="1" applyFont="1" applyFill="1" applyBorder="1" applyAlignment="1">
      <alignment horizontal="center"/>
    </xf>
    <xf numFmtId="165" fontId="4" fillId="0" borderId="13" xfId="0" applyNumberFormat="1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center"/>
    </xf>
    <xf numFmtId="2" fontId="4" fillId="2" borderId="14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2" fontId="4" fillId="0" borderId="14" xfId="0" applyNumberFormat="1" applyFont="1" applyFill="1" applyBorder="1" applyAlignment="1">
      <alignment horizontal="center"/>
    </xf>
    <xf numFmtId="165" fontId="4" fillId="0" borderId="17" xfId="0" applyNumberFormat="1" applyFont="1" applyFill="1" applyBorder="1" applyAlignment="1">
      <alignment horizontal="center"/>
    </xf>
    <xf numFmtId="165" fontId="4" fillId="0" borderId="18" xfId="0" applyNumberFormat="1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5" fontId="8" fillId="4" borderId="0" xfId="0" applyNumberFormat="1" applyFont="1" applyFill="1" applyAlignment="1">
      <alignment horizontal="center"/>
    </xf>
    <xf numFmtId="165" fontId="4" fillId="4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165" fontId="8" fillId="4" borderId="0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8" fillId="4" borderId="0" xfId="0" applyNumberFormat="1" applyFont="1" applyFill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wrapText="1"/>
    </xf>
    <xf numFmtId="164" fontId="4" fillId="0" borderId="0" xfId="0" applyNumberFormat="1" applyFont="1"/>
    <xf numFmtId="165" fontId="4" fillId="0" borderId="0" xfId="0" applyNumberFormat="1" applyFont="1"/>
    <xf numFmtId="0" fontId="4" fillId="5" borderId="0" xfId="0" applyFont="1" applyFill="1" applyAlignment="1">
      <alignment wrapText="1"/>
    </xf>
    <xf numFmtId="0" fontId="4" fillId="5" borderId="0" xfId="0" applyFont="1" applyFill="1"/>
    <xf numFmtId="0" fontId="0" fillId="5" borderId="0" xfId="0" applyFill="1" applyAlignment="1">
      <alignment wrapText="1"/>
    </xf>
    <xf numFmtId="165" fontId="4" fillId="2" borderId="0" xfId="0" applyNumberFormat="1" applyFont="1" applyFill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65" fontId="8" fillId="0" borderId="12" xfId="0" applyNumberFormat="1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165" fontId="4" fillId="0" borderId="19" xfId="0" applyNumberFormat="1" applyFont="1" applyFill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1" fontId="4" fillId="0" borderId="0" xfId="0" applyNumberFormat="1" applyFont="1" applyAlignment="1">
      <alignment horizontal="center" wrapText="1"/>
    </xf>
    <xf numFmtId="1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164" fontId="4" fillId="0" borderId="1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2" fontId="4" fillId="0" borderId="0" xfId="0" applyNumberFormat="1" applyFont="1"/>
    <xf numFmtId="165" fontId="4" fillId="0" borderId="11" xfId="0" applyNumberFormat="1" applyFont="1" applyBorder="1" applyAlignment="1">
      <alignment horizontal="center"/>
    </xf>
    <xf numFmtId="165" fontId="4" fillId="2" borderId="19" xfId="0" applyNumberFormat="1" applyFont="1" applyFill="1" applyBorder="1" applyAlignment="1">
      <alignment horizontal="center"/>
    </xf>
    <xf numFmtId="165" fontId="4" fillId="0" borderId="20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0" borderId="21" xfId="0" applyNumberFormat="1" applyFont="1" applyBorder="1" applyAlignment="1">
      <alignment horizontal="center"/>
    </xf>
    <xf numFmtId="165" fontId="4" fillId="4" borderId="0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wrapText="1"/>
    </xf>
  </cellXfs>
  <cellStyles count="1">
    <cellStyle name="Обычный" xfId="0" builtinId="0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0000FF"/>
      <color rgb="FF1801BF"/>
      <color rgb="FF3013AD"/>
      <color rgb="FF391E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5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6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6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94130222485924"/>
          <c:y val="7.3047948785752492E-2"/>
          <c:w val="0.76595921514668119"/>
          <c:h val="0.7430739617861030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IgE'!$R$9:$R$13</c:f>
              <c:numCache>
                <c:formatCode>General</c:formatCode>
                <c:ptCount val="5"/>
                <c:pt idx="0">
                  <c:v>39</c:v>
                </c:pt>
                <c:pt idx="1">
                  <c:v>50</c:v>
                </c:pt>
                <c:pt idx="2">
                  <c:v>20</c:v>
                </c:pt>
                <c:pt idx="3">
                  <c:v>10</c:v>
                </c:pt>
                <c:pt idx="4">
                  <c:v>73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IgE'!$S$9:$S$13</c:f>
              <c:numCache>
                <c:formatCode>General</c:formatCode>
                <c:ptCount val="5"/>
                <c:pt idx="0">
                  <c:v>30</c:v>
                </c:pt>
                <c:pt idx="1">
                  <c:v>75</c:v>
                </c:pt>
                <c:pt idx="2">
                  <c:v>12</c:v>
                </c:pt>
                <c:pt idx="3">
                  <c:v>11</c:v>
                </c:pt>
                <c:pt idx="4">
                  <c:v>24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IgE'!$T$9:$T$13</c:f>
              <c:numCache>
                <c:formatCode>General</c:formatCode>
                <c:ptCount val="5"/>
                <c:pt idx="0">
                  <c:v>118</c:v>
                </c:pt>
                <c:pt idx="1">
                  <c:v>115</c:v>
                </c:pt>
                <c:pt idx="2">
                  <c:v>14</c:v>
                </c:pt>
                <c:pt idx="3">
                  <c:v>20</c:v>
                </c:pt>
                <c:pt idx="4">
                  <c:v>81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IgE'!$U$9:$U$13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55</c:v>
                </c:pt>
                <c:pt idx="3">
                  <c:v>19</c:v>
                </c:pt>
                <c:pt idx="4">
                  <c:v>10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IgE'!$V$9:$V$13</c:f>
              <c:numCache>
                <c:formatCode>General</c:formatCode>
                <c:ptCount val="5"/>
                <c:pt idx="0">
                  <c:v>12</c:v>
                </c:pt>
                <c:pt idx="1">
                  <c:v>39</c:v>
                </c:pt>
                <c:pt idx="2">
                  <c:v>11</c:v>
                </c:pt>
                <c:pt idx="3">
                  <c:v>12</c:v>
                </c:pt>
                <c:pt idx="4">
                  <c:v>60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IgE'!$W$9:$W$13</c:f>
              <c:numCache>
                <c:formatCode>General</c:formatCode>
                <c:ptCount val="5"/>
                <c:pt idx="0">
                  <c:v>60</c:v>
                </c:pt>
                <c:pt idx="1">
                  <c:v>12</c:v>
                </c:pt>
                <c:pt idx="2">
                  <c:v>29</c:v>
                </c:pt>
                <c:pt idx="3">
                  <c:v>13</c:v>
                </c:pt>
                <c:pt idx="4">
                  <c:v>21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IgE'!$X$9:$X$13</c:f>
              <c:numCache>
                <c:formatCode>General</c:formatCode>
                <c:ptCount val="5"/>
                <c:pt idx="0">
                  <c:v>13</c:v>
                </c:pt>
                <c:pt idx="1">
                  <c:v>37</c:v>
                </c:pt>
                <c:pt idx="2">
                  <c:v>124</c:v>
                </c:pt>
                <c:pt idx="3">
                  <c:v>5</c:v>
                </c:pt>
                <c:pt idx="4">
                  <c:v>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IgE'!$Z$9:$Z$13</c:f>
                <c:numCache>
                  <c:formatCode>General</c:formatCode>
                  <c:ptCount val="5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  <c:pt idx="4">
                    <c:v>12.308451850248346</c:v>
                  </c:pt>
                </c:numCache>
              </c:numRef>
            </c:plus>
            <c:minus>
              <c:numRef>
                <c:f>'spec Ig+Tital IgE'!$Z$9:$Z$12</c:f>
                <c:numCache>
                  <c:formatCode>General</c:formatCode>
                  <c:ptCount val="4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IgE'!$Y$9:$Y$13</c:f>
              <c:numCache>
                <c:formatCode>0</c:formatCode>
                <c:ptCount val="5"/>
                <c:pt idx="0">
                  <c:v>41.714285714285715</c:v>
                </c:pt>
                <c:pt idx="1">
                  <c:v>48.285714285714278</c:v>
                </c:pt>
                <c:pt idx="2">
                  <c:v>37.857142857142861</c:v>
                </c:pt>
                <c:pt idx="3">
                  <c:v>14.166666666666666</c:v>
                </c:pt>
                <c:pt idx="4">
                  <c:v>44.833333333333336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757448"/>
        <c:axId val="146757832"/>
      </c:scatterChart>
      <c:valAx>
        <c:axId val="146757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6757832"/>
        <c:crossesAt val="1"/>
        <c:crossBetween val="midCat"/>
      </c:valAx>
      <c:valAx>
        <c:axId val="146757832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820330969267139E-2"/>
              <c:y val="0.357683148548496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67574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36189517746664"/>
          <c:y val="6.7500082397561514E-2"/>
          <c:w val="0.76995481668779531"/>
          <c:h val="0.755000921631984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IgE'!$R$68:$R$72</c:f>
              <c:numCache>
                <c:formatCode>General</c:formatCode>
                <c:ptCount val="5"/>
                <c:pt idx="0">
                  <c:v>0.39300000000000002</c:v>
                </c:pt>
                <c:pt idx="1">
                  <c:v>0.32600000000000001</c:v>
                </c:pt>
                <c:pt idx="2">
                  <c:v>1.1850000000000001</c:v>
                </c:pt>
                <c:pt idx="3">
                  <c:v>0.28000000000000003</c:v>
                </c:pt>
                <c:pt idx="4">
                  <c:v>1.68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IgE'!$S$68:$S$72</c:f>
              <c:numCache>
                <c:formatCode>General</c:formatCode>
                <c:ptCount val="5"/>
                <c:pt idx="0">
                  <c:v>0.1</c:v>
                </c:pt>
                <c:pt idx="1">
                  <c:v>2.1440000000000001</c:v>
                </c:pt>
                <c:pt idx="2">
                  <c:v>10.74</c:v>
                </c:pt>
                <c:pt idx="3">
                  <c:v>0.1</c:v>
                </c:pt>
                <c:pt idx="4">
                  <c:v>0.72299999999999998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IgE'!$T$68:$T$72</c:f>
              <c:numCache>
                <c:formatCode>General</c:formatCode>
                <c:ptCount val="5"/>
                <c:pt idx="0">
                  <c:v>0.11</c:v>
                </c:pt>
                <c:pt idx="1">
                  <c:v>2.3439999999999999</c:v>
                </c:pt>
                <c:pt idx="2">
                  <c:v>0.40200000000000002</c:v>
                </c:pt>
                <c:pt idx="3">
                  <c:v>1.375</c:v>
                </c:pt>
                <c:pt idx="4">
                  <c:v>1.86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IgE'!$U$68:$U$72</c:f>
              <c:numCache>
                <c:formatCode>General</c:formatCode>
                <c:ptCount val="5"/>
                <c:pt idx="0">
                  <c:v>0.12</c:v>
                </c:pt>
                <c:pt idx="1">
                  <c:v>0.109</c:v>
                </c:pt>
                <c:pt idx="2">
                  <c:v>1.399</c:v>
                </c:pt>
                <c:pt idx="3">
                  <c:v>2.4</c:v>
                </c:pt>
                <c:pt idx="4">
                  <c:v>0.216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IgE'!$V$68:$V$72</c:f>
              <c:numCache>
                <c:formatCode>General</c:formatCode>
                <c:ptCount val="5"/>
                <c:pt idx="0">
                  <c:v>0.13</c:v>
                </c:pt>
                <c:pt idx="1">
                  <c:v>0.5</c:v>
                </c:pt>
                <c:pt idx="2">
                  <c:v>2.1429999999999998</c:v>
                </c:pt>
                <c:pt idx="3">
                  <c:v>2.3029999999999999</c:v>
                </c:pt>
                <c:pt idx="4">
                  <c:v>3.8290000000000002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IgE'!$W$68:$W$72</c:f>
              <c:numCache>
                <c:formatCode>General</c:formatCode>
                <c:ptCount val="5"/>
                <c:pt idx="0">
                  <c:v>3.7869999999999999</c:v>
                </c:pt>
                <c:pt idx="1">
                  <c:v>0.1</c:v>
                </c:pt>
                <c:pt idx="2">
                  <c:v>2.95</c:v>
                </c:pt>
                <c:pt idx="3">
                  <c:v>1.1499999999999999</c:v>
                </c:pt>
                <c:pt idx="4">
                  <c:v>4.7770000000000001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IgE'!$X$68:$X$72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IgE'!$Z$68:$Z$72</c:f>
                <c:numCache>
                  <c:formatCode>General</c:formatCode>
                  <c:ptCount val="5"/>
                  <c:pt idx="0">
                    <c:v>0.60432844746401915</c:v>
                  </c:pt>
                  <c:pt idx="1">
                    <c:v>0.42359825922033018</c:v>
                  </c:pt>
                  <c:pt idx="2">
                    <c:v>1.5610821383681879</c:v>
                  </c:pt>
                  <c:pt idx="3">
                    <c:v>0.39650240953410032</c:v>
                  </c:pt>
                  <c:pt idx="4">
                    <c:v>0.7254785051965027</c:v>
                  </c:pt>
                </c:numCache>
              </c:numRef>
            </c:plus>
            <c:minus>
              <c:numRef>
                <c:f>'spec Ig+Tital IgE'!$Z$68:$Z$72</c:f>
                <c:numCache>
                  <c:formatCode>General</c:formatCode>
                  <c:ptCount val="5"/>
                  <c:pt idx="0">
                    <c:v>0.60432844746401915</c:v>
                  </c:pt>
                  <c:pt idx="1">
                    <c:v>0.42359825922033018</c:v>
                  </c:pt>
                  <c:pt idx="2">
                    <c:v>1.5610821383681879</c:v>
                  </c:pt>
                  <c:pt idx="3">
                    <c:v>0.39650240953410032</c:v>
                  </c:pt>
                  <c:pt idx="4">
                    <c:v>0.7254785051965027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IgE'!$Y$68:$Y$72</c:f>
              <c:numCache>
                <c:formatCode>0.000</c:formatCode>
                <c:ptCount val="5"/>
                <c:pt idx="0">
                  <c:v>0.77333333333333332</c:v>
                </c:pt>
                <c:pt idx="1">
                  <c:v>0.92049999999999998</c:v>
                </c:pt>
                <c:pt idx="2">
                  <c:v>3.1364999999999998</c:v>
                </c:pt>
                <c:pt idx="3">
                  <c:v>1.2679999999999998</c:v>
                </c:pt>
                <c:pt idx="4">
                  <c:v>2.1808333333333336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954400"/>
        <c:axId val="147954792"/>
      </c:scatterChart>
      <c:valAx>
        <c:axId val="14795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7954792"/>
        <c:crossesAt val="0.1"/>
        <c:crossBetween val="midCat"/>
      </c:valAx>
      <c:valAx>
        <c:axId val="14795479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37089201877934E-2"/>
              <c:y val="0.36250052493438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954400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PCR!$AL$60:$AL$62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52.16481053504566</c:v>
                  </c:pt>
                  <c:pt idx="2">
                    <c:v>124.41571185898376</c:v>
                  </c:pt>
                </c:numCache>
              </c:numRef>
            </c:plus>
            <c:minus>
              <c:numRef>
                <c:f>PCR!$AL$60:$AL$62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52.16481053504566</c:v>
                  </c:pt>
                  <c:pt idx="2">
                    <c:v>124.41571185898376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PCR!$AF$60:$AF$62</c:f>
              <c:numCache>
                <c:formatCode>0.0</c:formatCode>
                <c:ptCount val="3"/>
                <c:pt idx="0">
                  <c:v>1</c:v>
                </c:pt>
                <c:pt idx="1">
                  <c:v>97.295445820463129</c:v>
                </c:pt>
                <c:pt idx="2">
                  <c:v>273.43334920683918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PCR!$AL$69:$AL$71</c:f>
                <c:numCache>
                  <c:formatCode>General</c:formatCode>
                  <c:ptCount val="3"/>
                  <c:pt idx="0">
                    <c:v>0.15432794434462796</c:v>
                  </c:pt>
                  <c:pt idx="1">
                    <c:v>12.195780140201048</c:v>
                  </c:pt>
                  <c:pt idx="2">
                    <c:v>278.09066284341367</c:v>
                  </c:pt>
                </c:numCache>
              </c:numRef>
            </c:plus>
            <c:minus>
              <c:numRef>
                <c:f>PCR!$AL$69:$AL$71</c:f>
                <c:numCache>
                  <c:formatCode>General</c:formatCode>
                  <c:ptCount val="3"/>
                  <c:pt idx="0">
                    <c:v>0.15432794434462796</c:v>
                  </c:pt>
                  <c:pt idx="1">
                    <c:v>12.195780140201048</c:v>
                  </c:pt>
                  <c:pt idx="2">
                    <c:v>278.09066284341367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PCR!$AF$69:$AF$71</c:f>
              <c:numCache>
                <c:formatCode>0.0</c:formatCode>
                <c:ptCount val="3"/>
                <c:pt idx="0">
                  <c:v>0.43778332140024495</c:v>
                </c:pt>
                <c:pt idx="1">
                  <c:v>22.445301924734725</c:v>
                </c:pt>
                <c:pt idx="2">
                  <c:v>628.36154672908413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PCR!$AL$77:$AL$79</c:f>
                <c:numCache>
                  <c:formatCode>General</c:formatCode>
                  <c:ptCount val="3"/>
                  <c:pt idx="0">
                    <c:v>0.71682003535347982</c:v>
                  </c:pt>
                  <c:pt idx="1">
                    <c:v>15.700322622623574</c:v>
                  </c:pt>
                  <c:pt idx="2">
                    <c:v>252.43848677876338</c:v>
                  </c:pt>
                </c:numCache>
              </c:numRef>
            </c:plus>
            <c:minus>
              <c:numRef>
                <c:f>PCR!$AL$77:$AL$79</c:f>
                <c:numCache>
                  <c:formatCode>General</c:formatCode>
                  <c:ptCount val="3"/>
                  <c:pt idx="0">
                    <c:v>0.71682003535347982</c:v>
                  </c:pt>
                  <c:pt idx="1">
                    <c:v>15.700322622623574</c:v>
                  </c:pt>
                  <c:pt idx="2">
                    <c:v>252.43848677876338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PCR!$AF$77:$AF$79</c:f>
              <c:numCache>
                <c:formatCode>0.0</c:formatCode>
                <c:ptCount val="3"/>
                <c:pt idx="0">
                  <c:v>2.2606525134585005</c:v>
                </c:pt>
                <c:pt idx="1">
                  <c:v>33.687118789738221</c:v>
                </c:pt>
                <c:pt idx="2">
                  <c:v>636.3886896502562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445272"/>
        <c:axId val="204447624"/>
      </c:barChart>
      <c:catAx>
        <c:axId val="20444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7624"/>
        <c:crosses val="autoZero"/>
        <c:auto val="1"/>
        <c:lblAlgn val="ctr"/>
        <c:lblOffset val="100"/>
        <c:noMultiLvlLbl val="0"/>
      </c:catAx>
      <c:valAx>
        <c:axId val="204447624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527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736383442265794"/>
          <c:y val="3.9784480636712434E-4"/>
          <c:w val="0.25231846019247595"/>
          <c:h val="0.20788062758152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PCR!$AL$64:$AL$66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28.276959163208996</c:v>
                  </c:pt>
                  <c:pt idx="2">
                    <c:v>65.037066047022222</c:v>
                  </c:pt>
                </c:numCache>
              </c:numRef>
            </c:plus>
            <c:minus>
              <c:numRef>
                <c:f>PCR!$AL$64:$AL$66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28.276959163208996</c:v>
                  </c:pt>
                  <c:pt idx="2">
                    <c:v>65.037066047022222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PCR!$AF$64:$AF$66</c:f>
              <c:numCache>
                <c:formatCode>0.0</c:formatCode>
                <c:ptCount val="3"/>
                <c:pt idx="0">
                  <c:v>1</c:v>
                </c:pt>
                <c:pt idx="1">
                  <c:v>62.318830466454891</c:v>
                </c:pt>
                <c:pt idx="2">
                  <c:v>143.88903002681138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PCR!$AL$73:$AL$75</c:f>
                <c:numCache>
                  <c:formatCode>General</c:formatCode>
                  <c:ptCount val="3"/>
                  <c:pt idx="0">
                    <c:v>2.9472864346719212</c:v>
                  </c:pt>
                  <c:pt idx="1">
                    <c:v>28.980573622799852</c:v>
                  </c:pt>
                  <c:pt idx="2">
                    <c:v>29.907547281093457</c:v>
                  </c:pt>
                </c:numCache>
              </c:numRef>
            </c:plus>
            <c:minus>
              <c:numRef>
                <c:f>PCR!$AL$73:$AL$75</c:f>
                <c:numCache>
                  <c:formatCode>General</c:formatCode>
                  <c:ptCount val="3"/>
                  <c:pt idx="0">
                    <c:v>2.9472864346719212</c:v>
                  </c:pt>
                  <c:pt idx="1">
                    <c:v>28.980573622799852</c:v>
                  </c:pt>
                  <c:pt idx="2">
                    <c:v>29.907547281093457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PCR!$AF$73:$AF$75</c:f>
              <c:numCache>
                <c:formatCode>0.0</c:formatCode>
                <c:ptCount val="3"/>
                <c:pt idx="0">
                  <c:v>5.8862759026453384</c:v>
                </c:pt>
                <c:pt idx="1">
                  <c:v>56.116852836694399</c:v>
                </c:pt>
                <c:pt idx="2">
                  <c:v>46.778106905023492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PCR!$AL$81:$AL$83</c:f>
                <c:numCache>
                  <c:formatCode>General</c:formatCode>
                  <c:ptCount val="3"/>
                  <c:pt idx="0">
                    <c:v>1.3241984933550452</c:v>
                  </c:pt>
                  <c:pt idx="1">
                    <c:v>0.71055326948588005</c:v>
                  </c:pt>
                  <c:pt idx="2">
                    <c:v>12.801079494860442</c:v>
                  </c:pt>
                </c:numCache>
              </c:numRef>
            </c:plus>
            <c:minus>
              <c:numRef>
                <c:f>PCR!$AL$81:$AL$83</c:f>
                <c:numCache>
                  <c:formatCode>General</c:formatCode>
                  <c:ptCount val="3"/>
                  <c:pt idx="0">
                    <c:v>1.3241984933550452</c:v>
                  </c:pt>
                  <c:pt idx="1">
                    <c:v>0.71055326948588005</c:v>
                  </c:pt>
                  <c:pt idx="2">
                    <c:v>12.801079494860442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PCR!$AF$81:$AF$83</c:f>
              <c:numCache>
                <c:formatCode>0.0</c:formatCode>
                <c:ptCount val="3"/>
                <c:pt idx="0">
                  <c:v>1.8031083358896822</c:v>
                </c:pt>
                <c:pt idx="1">
                  <c:v>1.2276548624748298</c:v>
                </c:pt>
                <c:pt idx="2">
                  <c:v>29.691177143037816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444096"/>
        <c:axId val="204448800"/>
      </c:barChart>
      <c:catAx>
        <c:axId val="20444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8800"/>
        <c:crosses val="autoZero"/>
        <c:auto val="1"/>
        <c:lblAlgn val="ctr"/>
        <c:lblOffset val="100"/>
        <c:noMultiLvlLbl val="0"/>
      </c:catAx>
      <c:valAx>
        <c:axId val="204448800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409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PCR!$AM$64:$AM$66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5.7596123185746846</c:v>
                  </c:pt>
                  <c:pt idx="2">
                    <c:v>7.8613422771230059</c:v>
                  </c:pt>
                </c:numCache>
              </c:numRef>
            </c:plus>
            <c:minus>
              <c:numRef>
                <c:f>PCR!$AM$64:$AM$66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5.7596123185746846</c:v>
                  </c:pt>
                  <c:pt idx="2">
                    <c:v>7.8613422771230059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PCR!$AG$64:$AG$66</c:f>
              <c:numCache>
                <c:formatCode>0.0</c:formatCode>
                <c:ptCount val="3"/>
                <c:pt idx="0">
                  <c:v>1</c:v>
                </c:pt>
                <c:pt idx="1">
                  <c:v>10.688358478911754</c:v>
                </c:pt>
                <c:pt idx="2">
                  <c:v>20.133765340605866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PCR!$AM$73:$AM$75</c:f>
                <c:numCache>
                  <c:formatCode>General</c:formatCode>
                  <c:ptCount val="3"/>
                  <c:pt idx="0">
                    <c:v>0.94923725263559311</c:v>
                  </c:pt>
                  <c:pt idx="1">
                    <c:v>0.53335549945111604</c:v>
                  </c:pt>
                  <c:pt idx="2">
                    <c:v>117.41912796914332</c:v>
                  </c:pt>
                </c:numCache>
              </c:numRef>
            </c:plus>
            <c:minus>
              <c:numRef>
                <c:f>PCR!$AM$73:$AM$75</c:f>
                <c:numCache>
                  <c:formatCode>General</c:formatCode>
                  <c:ptCount val="3"/>
                  <c:pt idx="0">
                    <c:v>0.94923725263559311</c:v>
                  </c:pt>
                  <c:pt idx="1">
                    <c:v>0.53335549945111604</c:v>
                  </c:pt>
                  <c:pt idx="2">
                    <c:v>117.41912796914332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PCR!$AG$73:$AG$75</c:f>
              <c:numCache>
                <c:formatCode>0.0</c:formatCode>
                <c:ptCount val="3"/>
                <c:pt idx="0">
                  <c:v>3.0953979431674057</c:v>
                </c:pt>
                <c:pt idx="1">
                  <c:v>2.1226682648313449</c:v>
                </c:pt>
                <c:pt idx="2">
                  <c:v>217.81147049665529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PCR!$AM$81:$AM$83</c:f>
                <c:numCache>
                  <c:formatCode>General</c:formatCode>
                  <c:ptCount val="3"/>
                  <c:pt idx="0">
                    <c:v>0.10655506794238367</c:v>
                  </c:pt>
                  <c:pt idx="1">
                    <c:v>0.37876878653010992</c:v>
                  </c:pt>
                  <c:pt idx="2">
                    <c:v>46.943530937506956</c:v>
                  </c:pt>
                </c:numCache>
              </c:numRef>
            </c:plus>
            <c:minus>
              <c:numRef>
                <c:f>PCR!$AM$81:$AM$83</c:f>
                <c:numCache>
                  <c:formatCode>General</c:formatCode>
                  <c:ptCount val="3"/>
                  <c:pt idx="0">
                    <c:v>0.10655506794238367</c:v>
                  </c:pt>
                  <c:pt idx="1">
                    <c:v>0.37876878653010992</c:v>
                  </c:pt>
                  <c:pt idx="2">
                    <c:v>46.943530937506956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PCR!$AG$81:$AG$83</c:f>
              <c:numCache>
                <c:formatCode>0.0</c:formatCode>
                <c:ptCount val="3"/>
                <c:pt idx="0">
                  <c:v>0.23137439504512861</c:v>
                </c:pt>
                <c:pt idx="1">
                  <c:v>0.75247171117452527</c:v>
                </c:pt>
                <c:pt idx="2">
                  <c:v>73.772528494511448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451544"/>
        <c:axId val="204455856"/>
      </c:barChart>
      <c:catAx>
        <c:axId val="204451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5856"/>
        <c:crosses val="autoZero"/>
        <c:auto val="1"/>
        <c:lblAlgn val="ctr"/>
        <c:lblOffset val="100"/>
        <c:noMultiLvlLbl val="0"/>
      </c:catAx>
      <c:valAx>
        <c:axId val="204455856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154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PCR!$AM$60:$AM$62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0.86502815389748178</c:v>
                  </c:pt>
                  <c:pt idx="2">
                    <c:v>44.970627130580816</c:v>
                  </c:pt>
                </c:numCache>
              </c:numRef>
            </c:plus>
            <c:minus>
              <c:numRef>
                <c:f>PCR!$AM$60:$AM$62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0.86502815389748178</c:v>
                  </c:pt>
                  <c:pt idx="2">
                    <c:v>44.970627130580816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PCR!$AG$60:$AG$62</c:f>
              <c:numCache>
                <c:formatCode>0.0</c:formatCode>
                <c:ptCount val="3"/>
                <c:pt idx="0">
                  <c:v>1</c:v>
                </c:pt>
                <c:pt idx="1">
                  <c:v>1.7971102551340632</c:v>
                </c:pt>
                <c:pt idx="2">
                  <c:v>91.645095719510593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PCR!$AM$69:$AM$71</c:f>
                <c:numCache>
                  <c:formatCode>General</c:formatCode>
                  <c:ptCount val="3"/>
                  <c:pt idx="0">
                    <c:v>2.0688041768948842</c:v>
                  </c:pt>
                  <c:pt idx="1">
                    <c:v>10.079559412610093</c:v>
                  </c:pt>
                  <c:pt idx="2">
                    <c:v>17.785058607162402</c:v>
                  </c:pt>
                </c:numCache>
              </c:numRef>
            </c:plus>
            <c:minus>
              <c:numRef>
                <c:f>PCR!$AM$69:$AM$71</c:f>
                <c:numCache>
                  <c:formatCode>General</c:formatCode>
                  <c:ptCount val="3"/>
                  <c:pt idx="0">
                    <c:v>2.0688041768948842</c:v>
                  </c:pt>
                  <c:pt idx="1">
                    <c:v>10.079559412610093</c:v>
                  </c:pt>
                  <c:pt idx="2">
                    <c:v>17.785058607162402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PCR!$AG$69:$AG$71</c:f>
              <c:numCache>
                <c:formatCode>0.0</c:formatCode>
                <c:ptCount val="3"/>
                <c:pt idx="0">
                  <c:v>3.3324096037779554</c:v>
                </c:pt>
                <c:pt idx="1">
                  <c:v>26.786537180696797</c:v>
                </c:pt>
                <c:pt idx="2">
                  <c:v>33.405403240566798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PCR!$AM$77:$AM$79</c:f>
                <c:numCache>
                  <c:formatCode>General</c:formatCode>
                  <c:ptCount val="3"/>
                  <c:pt idx="0">
                    <c:v>5.3790264289225611</c:v>
                  </c:pt>
                  <c:pt idx="1">
                    <c:v>27.131362390458108</c:v>
                  </c:pt>
                  <c:pt idx="2">
                    <c:v>50.200937662700248</c:v>
                  </c:pt>
                </c:numCache>
              </c:numRef>
            </c:plus>
            <c:minus>
              <c:numRef>
                <c:f>PCR!$AM$77:$AM$79</c:f>
                <c:numCache>
                  <c:formatCode>General</c:formatCode>
                  <c:ptCount val="3"/>
                  <c:pt idx="0">
                    <c:v>5.3790264289225611</c:v>
                  </c:pt>
                  <c:pt idx="1">
                    <c:v>27.131362390458108</c:v>
                  </c:pt>
                  <c:pt idx="2">
                    <c:v>50.200937662700248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PCR!$AG$77:$AG$79</c:f>
              <c:numCache>
                <c:formatCode>0.0</c:formatCode>
                <c:ptCount val="3"/>
                <c:pt idx="0">
                  <c:v>16.880940754583474</c:v>
                </c:pt>
                <c:pt idx="1">
                  <c:v>44.873138305209643</c:v>
                </c:pt>
                <c:pt idx="2">
                  <c:v>64.344364822324636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453896"/>
        <c:axId val="204453504"/>
      </c:barChart>
      <c:catAx>
        <c:axId val="20445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3504"/>
        <c:crosses val="autoZero"/>
        <c:auto val="1"/>
        <c:lblAlgn val="ctr"/>
        <c:lblOffset val="100"/>
        <c:noMultiLvlLbl val="0"/>
      </c:catAx>
      <c:valAx>
        <c:axId val="204453504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389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114907442739E-2"/>
          <c:y val="1.76392844511457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64317180616742"/>
          <c:y val="0.27659766038938105"/>
          <c:w val="0.76651982378854633"/>
          <c:h val="0.404258119030633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3'!$E$33,'Figure 3'!$F$33,'Figure 3'!$G$33)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0.15432794434462796</c:v>
                  </c:pt>
                  <c:pt idx="2">
                    <c:v>0.71682003535347982</c:v>
                  </c:pt>
                </c:numCache>
              </c:numRef>
            </c:plus>
            <c:minus>
              <c:numRef>
                <c:f>('Figure 3'!$E$33,'Figure 3'!$F$33,'Figure 3'!$G$33)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0.15432794434462796</c:v>
                  </c:pt>
                  <c:pt idx="2">
                    <c:v>0.71682003535347982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3'!$E$32,'Figure 3'!$F$32,'Figure 3'!$G$32)</c:f>
              <c:numCache>
                <c:formatCode>0.0</c:formatCode>
                <c:ptCount val="3"/>
                <c:pt idx="0">
                  <c:v>1</c:v>
                </c:pt>
                <c:pt idx="1">
                  <c:v>0.43778332140024495</c:v>
                </c:pt>
                <c:pt idx="2">
                  <c:v>2.2606525134585005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3'!$H$33,'Figure 3'!$I$33,'Figure 3'!$J$33)</c:f>
                <c:numCache>
                  <c:formatCode>General</c:formatCode>
                  <c:ptCount val="3"/>
                  <c:pt idx="0">
                    <c:v>91.857852828253016</c:v>
                  </c:pt>
                  <c:pt idx="1">
                    <c:v>12.195780140201048</c:v>
                  </c:pt>
                  <c:pt idx="2">
                    <c:v>15.700322622623574</c:v>
                  </c:pt>
                </c:numCache>
              </c:numRef>
            </c:plus>
            <c:minus>
              <c:numRef>
                <c:f>('Figure 3'!$H$33,'Figure 3'!$I$33,'Figure 3'!$J$33)</c:f>
                <c:numCache>
                  <c:formatCode>General</c:formatCode>
                  <c:ptCount val="3"/>
                  <c:pt idx="0">
                    <c:v>91.857852828253016</c:v>
                  </c:pt>
                  <c:pt idx="1">
                    <c:v>12.195780140201048</c:v>
                  </c:pt>
                  <c:pt idx="2">
                    <c:v>15.700322622623574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3'!$H$32,'Figure 3'!$I$32,'Figure 3'!$J$32)</c:f>
              <c:numCache>
                <c:formatCode>0.0</c:formatCode>
                <c:ptCount val="3"/>
                <c:pt idx="0">
                  <c:v>169.65432938802823</c:v>
                </c:pt>
                <c:pt idx="1">
                  <c:v>22.445301924734725</c:v>
                </c:pt>
                <c:pt idx="2">
                  <c:v>33.687118789738221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0368"/>
        <c:axId val="204444880"/>
      </c:barChart>
      <c:catAx>
        <c:axId val="20445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5205636529476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4880"/>
        <c:crosses val="autoZero"/>
        <c:auto val="1"/>
        <c:lblAlgn val="ctr"/>
        <c:lblOffset val="100"/>
        <c:noMultiLvlLbl val="0"/>
      </c:catAx>
      <c:valAx>
        <c:axId val="204444880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036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114907442739E-2"/>
          <c:y val="1.76387082049526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64317180616742"/>
          <c:y val="0.33043618561559795"/>
          <c:w val="0.76651982378854633"/>
          <c:h val="0.27826205104471402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3'!$E$44,'Figure 3'!$F$44,'Figure 3'!$G$44)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2.9472864346719212</c:v>
                  </c:pt>
                  <c:pt idx="2">
                    <c:v>1.3241984933550452</c:v>
                  </c:pt>
                </c:numCache>
              </c:numRef>
            </c:plus>
            <c:minus>
              <c:numRef>
                <c:f>('Figure 3'!$E$44,'Figure 3'!$F$44,'Figure 3'!$G$44)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2.9472864346719212</c:v>
                  </c:pt>
                  <c:pt idx="2">
                    <c:v>1.3241984933550452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3'!$E$43,'Figure 3'!$F$43,'Figure 3'!$G$43)</c:f>
              <c:numCache>
                <c:formatCode>0.0</c:formatCode>
                <c:ptCount val="3"/>
                <c:pt idx="0">
                  <c:v>1</c:v>
                </c:pt>
                <c:pt idx="1">
                  <c:v>5.8862759026453384</c:v>
                </c:pt>
                <c:pt idx="2">
                  <c:v>1.8031083358896822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3'!$H$44,'Figure 3'!$I$44,'Figure 3'!$J$44)</c:f>
                <c:numCache>
                  <c:formatCode>General</c:formatCode>
                  <c:ptCount val="3"/>
                  <c:pt idx="0">
                    <c:v>28.276959163208996</c:v>
                  </c:pt>
                  <c:pt idx="1">
                    <c:v>28.980573622799852</c:v>
                  </c:pt>
                  <c:pt idx="2">
                    <c:v>0.71055326948588005</c:v>
                  </c:pt>
                </c:numCache>
              </c:numRef>
            </c:plus>
            <c:minus>
              <c:numRef>
                <c:f>('Figure 3'!$H$44,'Figure 3'!$I$44,'Figure 3'!$J$44)</c:f>
                <c:numCache>
                  <c:formatCode>General</c:formatCode>
                  <c:ptCount val="3"/>
                  <c:pt idx="0">
                    <c:v>28.276959163208996</c:v>
                  </c:pt>
                  <c:pt idx="1">
                    <c:v>28.980573622799852</c:v>
                  </c:pt>
                  <c:pt idx="2">
                    <c:v>0.71055326948588005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3'!$H$43,'Figure 3'!$I$43,'Figure 3'!$J$43)</c:f>
              <c:numCache>
                <c:formatCode>0.0</c:formatCode>
                <c:ptCount val="3"/>
                <c:pt idx="0">
                  <c:v>62.318830466454891</c:v>
                </c:pt>
                <c:pt idx="1">
                  <c:v>56.116852836694399</c:v>
                </c:pt>
                <c:pt idx="2">
                  <c:v>1.2276548624748298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3112"/>
        <c:axId val="204454288"/>
      </c:barChart>
      <c:catAx>
        <c:axId val="20445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1860823918749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4288"/>
        <c:crosses val="autoZero"/>
        <c:auto val="1"/>
        <c:lblAlgn val="ctr"/>
        <c:lblOffset val="100"/>
        <c:noMultiLvlLbl val="0"/>
      </c:catAx>
      <c:valAx>
        <c:axId val="204454288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311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8741103308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145374449339213"/>
          <c:y val="0.34234535424896406"/>
          <c:w val="0.75770925110132181"/>
          <c:h val="0.2612635598215777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3'!$E$55,'Figure 3'!$F$55,'Figure 3'!$G$55)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2.0688041768948842</c:v>
                  </c:pt>
                  <c:pt idx="2">
                    <c:v>5.3790264289225611</c:v>
                  </c:pt>
                </c:numCache>
              </c:numRef>
            </c:plus>
            <c:minus>
              <c:numRef>
                <c:f>('Figure 3'!$E$55,'Figure 3'!$F$55,'Figure 3'!$G$55)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2.0688041768948842</c:v>
                  </c:pt>
                  <c:pt idx="2">
                    <c:v>5.3790264289225611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3'!$E$54,'Figure 3'!$F$54,'Figure 3'!$G$54)</c:f>
              <c:numCache>
                <c:formatCode>0.0</c:formatCode>
                <c:ptCount val="3"/>
                <c:pt idx="0">
                  <c:v>1</c:v>
                </c:pt>
                <c:pt idx="1">
                  <c:v>3.3324096037779554</c:v>
                </c:pt>
                <c:pt idx="2">
                  <c:v>16.880940754583474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3'!$H$55,'Figure 3'!$I$55,'Figure 3'!$J$55)</c:f>
                <c:numCache>
                  <c:formatCode>General</c:formatCode>
                  <c:ptCount val="3"/>
                  <c:pt idx="0">
                    <c:v>0.86502815389748178</c:v>
                  </c:pt>
                  <c:pt idx="1">
                    <c:v>10.079559412610093</c:v>
                  </c:pt>
                  <c:pt idx="2">
                    <c:v>27.131362390458108</c:v>
                  </c:pt>
                </c:numCache>
              </c:numRef>
            </c:plus>
            <c:minus>
              <c:numRef>
                <c:f>('Figure 3'!$H$55,'Figure 3'!$I$55,'Figure 3'!$J$55)</c:f>
                <c:numCache>
                  <c:formatCode>General</c:formatCode>
                  <c:ptCount val="3"/>
                  <c:pt idx="0">
                    <c:v>0.86502815389748178</c:v>
                  </c:pt>
                  <c:pt idx="1">
                    <c:v>10.079559412610093</c:v>
                  </c:pt>
                  <c:pt idx="2">
                    <c:v>27.131362390458108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3'!$H$54,'Figure 3'!$I$54,'Figure 3'!$J$54)</c:f>
              <c:numCache>
                <c:formatCode>0.0</c:formatCode>
                <c:ptCount val="3"/>
                <c:pt idx="0">
                  <c:v>1.7971102551340632</c:v>
                </c:pt>
                <c:pt idx="1">
                  <c:v>26.786537180696797</c:v>
                </c:pt>
                <c:pt idx="2">
                  <c:v>44.873138305209643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49584"/>
        <c:axId val="204445664"/>
      </c:barChart>
      <c:catAx>
        <c:axId val="20444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12071599158213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5664"/>
        <c:crosses val="autoZero"/>
        <c:auto val="1"/>
        <c:lblAlgn val="ctr"/>
        <c:lblOffset val="100"/>
        <c:noMultiLvlLbl val="0"/>
      </c:catAx>
      <c:valAx>
        <c:axId val="204445664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958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2950881139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64317180616742"/>
          <c:y val="0.27857142857142853"/>
          <c:w val="0.76651982378854633"/>
          <c:h val="0.4071428571428572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3'!$E$66,'Figure 3'!$F$66,'Figure 3'!$G$66)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0.94923725263559311</c:v>
                  </c:pt>
                  <c:pt idx="2">
                    <c:v>0.10655506794238367</c:v>
                  </c:pt>
                </c:numCache>
              </c:numRef>
            </c:plus>
            <c:minus>
              <c:numRef>
                <c:f>('Figure 3'!$E$66,'Figure 3'!$F$66,'Figure 3'!$G$66)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0.94923725263559311</c:v>
                  </c:pt>
                  <c:pt idx="2">
                    <c:v>0.10655506794238367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3'!$E$65,'Figure 3'!$F$65,'Figure 3'!$G$65)</c:f>
              <c:numCache>
                <c:formatCode>0.0</c:formatCode>
                <c:ptCount val="3"/>
                <c:pt idx="0">
                  <c:v>1</c:v>
                </c:pt>
                <c:pt idx="1">
                  <c:v>3.0953979431674057</c:v>
                </c:pt>
                <c:pt idx="2">
                  <c:v>0.23137439504512861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3'!$H$66,'Figure 3'!$I$66,'Figure 3'!$J$66)</c:f>
                <c:numCache>
                  <c:formatCode>General</c:formatCode>
                  <c:ptCount val="3"/>
                  <c:pt idx="0">
                    <c:v>5.7596123185746846</c:v>
                  </c:pt>
                  <c:pt idx="1">
                    <c:v>0.53335549945111604</c:v>
                  </c:pt>
                  <c:pt idx="2">
                    <c:v>0.37876878653010992</c:v>
                  </c:pt>
                </c:numCache>
              </c:numRef>
            </c:plus>
            <c:minus>
              <c:numRef>
                <c:f>('Figure 3'!$H$66,'Figure 3'!$I$66,'Figure 3'!$J$66)</c:f>
                <c:numCache>
                  <c:formatCode>General</c:formatCode>
                  <c:ptCount val="3"/>
                  <c:pt idx="0">
                    <c:v>5.7596123185746846</c:v>
                  </c:pt>
                  <c:pt idx="1">
                    <c:v>0.53335549945111604</c:v>
                  </c:pt>
                  <c:pt idx="2">
                    <c:v>0.37876878653010992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3'!$H$65,'Figure 3'!$I$65,'Figure 3'!$J$65)</c:f>
              <c:numCache>
                <c:formatCode>0.0</c:formatCode>
                <c:ptCount val="3"/>
                <c:pt idx="0">
                  <c:v>10.688358478911754</c:v>
                </c:pt>
                <c:pt idx="1">
                  <c:v>2.1226682648313449</c:v>
                </c:pt>
                <c:pt idx="2">
                  <c:v>0.75247171117452527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5072"/>
        <c:axId val="204446056"/>
      </c:barChart>
      <c:catAx>
        <c:axId val="2044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50999625046869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6056"/>
        <c:crosses val="autoZero"/>
        <c:auto val="1"/>
        <c:lblAlgn val="ctr"/>
        <c:lblOffset val="100"/>
        <c:noMultiLvlLbl val="0"/>
      </c:catAx>
      <c:valAx>
        <c:axId val="204446056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507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3392002470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64317180616742"/>
          <c:y val="0.28676573545832179"/>
          <c:w val="0.76651982378854633"/>
          <c:h val="0.3897072815202835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3'!$E$77,'Figure 3'!$F$77,'Figure 3'!$G$77)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21.959833434665246</c:v>
                  </c:pt>
                  <c:pt idx="2">
                    <c:v>267.68186796554608</c:v>
                  </c:pt>
                </c:numCache>
              </c:numRef>
            </c:plus>
            <c:minus>
              <c:numRef>
                <c:f>('Figure 3'!$E$77,'Figure 3'!$F$77,'Figure 3'!$G$77)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21.959833434665246</c:v>
                  </c:pt>
                  <c:pt idx="2">
                    <c:v>267.68186796554608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3'!$E$76,'Figure 3'!$F$76,'Figure 3'!$G$76)</c:f>
              <c:numCache>
                <c:formatCode>0.0</c:formatCode>
                <c:ptCount val="3"/>
                <c:pt idx="0">
                  <c:v>1</c:v>
                </c:pt>
                <c:pt idx="1">
                  <c:v>50.091799721374713</c:v>
                </c:pt>
                <c:pt idx="2">
                  <c:v>437.2424572394321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3'!$H$77,'Figure 3'!$I$77,'Figure 3'!$J$77)</c:f>
                <c:numCache>
                  <c:formatCode>General</c:formatCode>
                  <c:ptCount val="3"/>
                  <c:pt idx="0">
                    <c:v>83.778909906000834</c:v>
                  </c:pt>
                  <c:pt idx="1">
                    <c:v>415.15980740629647</c:v>
                  </c:pt>
                  <c:pt idx="2">
                    <c:v>120.35907452930373</c:v>
                  </c:pt>
                </c:numCache>
              </c:numRef>
            </c:plus>
            <c:minus>
              <c:numRef>
                <c:f>('Figure 3'!$H$77,'Figure 3'!$I$77,'Figure 3'!$J$77)</c:f>
                <c:numCache>
                  <c:formatCode>General</c:formatCode>
                  <c:ptCount val="3"/>
                  <c:pt idx="0">
                    <c:v>83.778909906000834</c:v>
                  </c:pt>
                  <c:pt idx="1">
                    <c:v>415.15980740629647</c:v>
                  </c:pt>
                  <c:pt idx="2">
                    <c:v>120.35907452930373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3'!$H$76,'Figure 3'!$I$76,'Figure 3'!$J$76)</c:f>
              <c:numCache>
                <c:formatCode>0.0</c:formatCode>
                <c:ptCount val="3"/>
                <c:pt idx="0">
                  <c:v>251.71097242412728</c:v>
                </c:pt>
                <c:pt idx="1">
                  <c:v>787.88978416567363</c:v>
                </c:pt>
                <c:pt idx="2">
                  <c:v>144.67610654508317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46448"/>
        <c:axId val="204446840"/>
      </c:barChart>
      <c:catAx>
        <c:axId val="20444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46617261077659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6840"/>
        <c:crosses val="autoZero"/>
        <c:auto val="1"/>
        <c:lblAlgn val="ctr"/>
        <c:lblOffset val="100"/>
        <c:noMultiLvlLbl val="0"/>
      </c:catAx>
      <c:valAx>
        <c:axId val="204446840"/>
        <c:scaling>
          <c:logBase val="10"/>
          <c:orientation val="minMax"/>
          <c:max val="10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64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93622438986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"/>
          <c:y val="0.2910447761194031"/>
          <c:w val="0.76521739130434774"/>
          <c:h val="0.38059701492537312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3'!$E$88,'Figure 3'!$F$88,'Figure 3'!$G$88)</c:f>
                <c:numCache>
                  <c:formatCode>General</c:formatCode>
                  <c:ptCount val="3"/>
                  <c:pt idx="0">
                    <c:v>0.61549845406298176</c:v>
                  </c:pt>
                  <c:pt idx="1">
                    <c:v>2.6570867331943386</c:v>
                  </c:pt>
                  <c:pt idx="2">
                    <c:v>0.20890274821174729</c:v>
                  </c:pt>
                </c:numCache>
              </c:numRef>
            </c:plus>
            <c:minus>
              <c:numRef>
                <c:f>('Figure 3'!$E$88,'Figure 3'!$F$88,'Figure 3'!$G$88)</c:f>
                <c:numCache>
                  <c:formatCode>General</c:formatCode>
                  <c:ptCount val="3"/>
                  <c:pt idx="0">
                    <c:v>0.61549845406298176</c:v>
                  </c:pt>
                  <c:pt idx="1">
                    <c:v>2.6570867331943386</c:v>
                  </c:pt>
                  <c:pt idx="2">
                    <c:v>0.20890274821174729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3'!$E$87,'Figure 3'!$F$87,'Figure 3'!$G$87)</c:f>
              <c:numCache>
                <c:formatCode>0.0</c:formatCode>
                <c:ptCount val="3"/>
                <c:pt idx="0">
                  <c:v>0.99999999999999989</c:v>
                </c:pt>
                <c:pt idx="1">
                  <c:v>8.869834064782907</c:v>
                </c:pt>
                <c:pt idx="2">
                  <c:v>0.37968713721005271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3'!$H$88,'Figure 3'!$I$88,'Figure 3'!$J$88)</c:f>
                <c:numCache>
                  <c:formatCode>General</c:formatCode>
                  <c:ptCount val="3"/>
                  <c:pt idx="0">
                    <c:v>3.8152776178521153</c:v>
                  </c:pt>
                  <c:pt idx="1">
                    <c:v>2.4404275323769982</c:v>
                  </c:pt>
                  <c:pt idx="2">
                    <c:v>3.775658619957595</c:v>
                  </c:pt>
                </c:numCache>
              </c:numRef>
            </c:plus>
            <c:minus>
              <c:numRef>
                <c:f>('Figure 3'!$H$88,'Figure 3'!$I$88,'Figure 3'!$J$88)</c:f>
                <c:numCache>
                  <c:formatCode>General</c:formatCode>
                  <c:ptCount val="3"/>
                  <c:pt idx="0">
                    <c:v>3.8152776178521153</c:v>
                  </c:pt>
                  <c:pt idx="1">
                    <c:v>2.4404275323769982</c:v>
                  </c:pt>
                  <c:pt idx="2">
                    <c:v>3.775658619957595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3'!$H$87,'Figure 3'!$I$87,'Figure 3'!$J$87)</c:f>
              <c:numCache>
                <c:formatCode>0.0</c:formatCode>
                <c:ptCount val="3"/>
                <c:pt idx="0">
                  <c:v>9.4819194151458444</c:v>
                </c:pt>
                <c:pt idx="1">
                  <c:v>5.8281166078706272</c:v>
                </c:pt>
                <c:pt idx="2">
                  <c:v>5.5250908916824768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0760"/>
        <c:axId val="204448016"/>
      </c:barChart>
      <c:catAx>
        <c:axId val="20445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823234052"/>
              <c:y val="0.844327966466878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8016"/>
        <c:crosses val="autoZero"/>
        <c:auto val="1"/>
        <c:lblAlgn val="ctr"/>
        <c:lblOffset val="100"/>
        <c:noMultiLvlLbl val="0"/>
      </c:catAx>
      <c:valAx>
        <c:axId val="204448016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076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56212729424322"/>
          <c:y val="7.0904730125795262E-2"/>
          <c:w val="0.80165370130675884"/>
          <c:h val="0.7481671523618396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IgE'!$R$73:$R$77</c:f>
              <c:numCache>
                <c:formatCode>General</c:formatCode>
                <c:ptCount val="5"/>
                <c:pt idx="0">
                  <c:v>0.98799999999999999</c:v>
                </c:pt>
                <c:pt idx="1">
                  <c:v>0.16700000000000001</c:v>
                </c:pt>
                <c:pt idx="2">
                  <c:v>11.926</c:v>
                </c:pt>
                <c:pt idx="3">
                  <c:v>15.38</c:v>
                </c:pt>
                <c:pt idx="4">
                  <c:v>0.26400000000000001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IgE'!$S$73:$S$77</c:f>
              <c:numCache>
                <c:formatCode>General</c:formatCode>
                <c:ptCount val="5"/>
                <c:pt idx="0">
                  <c:v>0.1</c:v>
                </c:pt>
                <c:pt idx="1">
                  <c:v>15.234999999999999</c:v>
                </c:pt>
                <c:pt idx="2">
                  <c:v>1.98</c:v>
                </c:pt>
                <c:pt idx="3">
                  <c:v>10.51</c:v>
                </c:pt>
                <c:pt idx="4">
                  <c:v>0.997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IgE'!$T$73:$T$77</c:f>
              <c:numCache>
                <c:formatCode>General</c:formatCode>
                <c:ptCount val="5"/>
                <c:pt idx="0">
                  <c:v>1.117</c:v>
                </c:pt>
                <c:pt idx="1">
                  <c:v>10.196</c:v>
                </c:pt>
                <c:pt idx="2">
                  <c:v>15.366</c:v>
                </c:pt>
                <c:pt idx="3">
                  <c:v>5.891</c:v>
                </c:pt>
                <c:pt idx="4">
                  <c:v>1.9970000000000001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IgE'!$U$73:$U$77</c:f>
              <c:numCache>
                <c:formatCode>General</c:formatCode>
                <c:ptCount val="5"/>
                <c:pt idx="0">
                  <c:v>0.29199999999999998</c:v>
                </c:pt>
                <c:pt idx="1">
                  <c:v>17.32</c:v>
                </c:pt>
                <c:pt idx="2">
                  <c:v>3.4870000000000001</c:v>
                </c:pt>
                <c:pt idx="3">
                  <c:v>0.84099999999999997</c:v>
                </c:pt>
                <c:pt idx="4">
                  <c:v>1.4770000000000001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IgE'!$V$73:$V$77</c:f>
              <c:numCache>
                <c:formatCode>General</c:formatCode>
                <c:ptCount val="5"/>
                <c:pt idx="0">
                  <c:v>1.4019999999999999</c:v>
                </c:pt>
                <c:pt idx="1">
                  <c:v>8.3409999999999993</c:v>
                </c:pt>
                <c:pt idx="2">
                  <c:v>0.40200000000000002</c:v>
                </c:pt>
                <c:pt idx="3">
                  <c:v>2.133</c:v>
                </c:pt>
                <c:pt idx="4">
                  <c:v>5.48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IgE'!$W$73:$W$77</c:f>
              <c:numCache>
                <c:formatCode>General</c:formatCode>
                <c:ptCount val="5"/>
                <c:pt idx="0">
                  <c:v>0.1</c:v>
                </c:pt>
                <c:pt idx="1">
                  <c:v>1.58</c:v>
                </c:pt>
                <c:pt idx="2">
                  <c:v>2.62</c:v>
                </c:pt>
                <c:pt idx="3">
                  <c:v>2.4</c:v>
                </c:pt>
                <c:pt idx="4">
                  <c:v>4.57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IgE'!$X$73:$X$77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IgE'!$Z$73:$Z$77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plus>
            <c:minus>
              <c:numRef>
                <c:f>'spec Ig+Tital IgE'!$Z$73:$Z$77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IgE'!$Y$73:$Y$77</c:f>
              <c:numCache>
                <c:formatCode>0.000</c:formatCode>
                <c:ptCount val="5"/>
                <c:pt idx="0">
                  <c:v>0.66649999999999998</c:v>
                </c:pt>
                <c:pt idx="1">
                  <c:v>8.8064999999999998</c:v>
                </c:pt>
                <c:pt idx="2">
                  <c:v>5.9634999999999998</c:v>
                </c:pt>
                <c:pt idx="3">
                  <c:v>6.1924999999999999</c:v>
                </c:pt>
                <c:pt idx="4">
                  <c:v>2.4641666666666668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42536"/>
        <c:axId val="118842928"/>
      </c:scatterChart>
      <c:valAx>
        <c:axId val="11884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8842928"/>
        <c:crossesAt val="0.1"/>
        <c:crossBetween val="midCat"/>
      </c:valAx>
      <c:valAx>
        <c:axId val="11884292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0330578512396695E-2"/>
              <c:y val="0.36185870409230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8842536"/>
        <c:crosses val="autoZero"/>
        <c:crossBetween val="midCat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93392002470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"/>
          <c:y val="0.28676573545832179"/>
          <c:w val="0.76521739130434774"/>
          <c:h val="0.3897072815202835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3'!$E$99,'Figure 3'!$F$99,'Figure 3'!$G$99)</c:f>
                <c:numCache>
                  <c:formatCode>General</c:formatCode>
                  <c:ptCount val="3"/>
                  <c:pt idx="0">
                    <c:v>0.76732578568824705</c:v>
                  </c:pt>
                  <c:pt idx="1">
                    <c:v>0.38987535742604856</c:v>
                  </c:pt>
                  <c:pt idx="2">
                    <c:v>0.90694769819474819</c:v>
                  </c:pt>
                </c:numCache>
              </c:numRef>
            </c:plus>
            <c:minus>
              <c:numRef>
                <c:f>('Figure 3'!$E$99,'Figure 3'!$F$99,'Figure 3'!$G$99)</c:f>
                <c:numCache>
                  <c:formatCode>General</c:formatCode>
                  <c:ptCount val="3"/>
                  <c:pt idx="0">
                    <c:v>0.76732578568824705</c:v>
                  </c:pt>
                  <c:pt idx="1">
                    <c:v>0.38987535742604856</c:v>
                  </c:pt>
                  <c:pt idx="2">
                    <c:v>0.90694769819474819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3'!$E$98,'Figure 3'!$F$98,'Figure 3'!$G$98)</c:f>
              <c:numCache>
                <c:formatCode>0.0</c:formatCode>
                <c:ptCount val="3"/>
                <c:pt idx="0">
                  <c:v>1</c:v>
                </c:pt>
                <c:pt idx="1">
                  <c:v>0.70045496688800035</c:v>
                </c:pt>
                <c:pt idx="2">
                  <c:v>1.4398166775251127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3'!$H$99,'Figure 3'!$I$99,'Figure 3'!$J$99)</c:f>
                <c:numCache>
                  <c:formatCode>General</c:formatCode>
                  <c:ptCount val="3"/>
                  <c:pt idx="0">
                    <c:v>18.048071970040549</c:v>
                  </c:pt>
                  <c:pt idx="1">
                    <c:v>82.732620866786689</c:v>
                  </c:pt>
                  <c:pt idx="2">
                    <c:v>15.103238595260096</c:v>
                  </c:pt>
                </c:numCache>
              </c:numRef>
            </c:plus>
            <c:minus>
              <c:numRef>
                <c:f>('Figure 3'!$H$99,'Figure 3'!$I$99,'Figure 3'!$J$99)</c:f>
                <c:numCache>
                  <c:formatCode>General</c:formatCode>
                  <c:ptCount val="3"/>
                  <c:pt idx="0">
                    <c:v>18.048071970040549</c:v>
                  </c:pt>
                  <c:pt idx="1">
                    <c:v>82.732620866786689</c:v>
                  </c:pt>
                  <c:pt idx="2">
                    <c:v>15.103238595260096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3'!$H$98,'Figure 3'!$I$98,'Figure 3'!$J$98)</c:f>
              <c:numCache>
                <c:formatCode>0.0</c:formatCode>
                <c:ptCount val="3"/>
                <c:pt idx="0">
                  <c:v>26.907577204392833</c:v>
                </c:pt>
                <c:pt idx="1">
                  <c:v>133.26323872490573</c:v>
                </c:pt>
                <c:pt idx="2">
                  <c:v>20.805908149493501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49976"/>
        <c:axId val="204458208"/>
      </c:barChart>
      <c:catAx>
        <c:axId val="20444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823234052"/>
              <c:y val="0.846617261077659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8208"/>
        <c:crosses val="autoZero"/>
        <c:auto val="1"/>
        <c:lblAlgn val="ctr"/>
        <c:lblOffset val="100"/>
        <c:noMultiLvlLbl val="0"/>
      </c:catAx>
      <c:valAx>
        <c:axId val="204458208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4997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8776461353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869565217391303"/>
          <c:y val="0.35514018691588789"/>
          <c:w val="0.75652173913043474"/>
          <c:h val="0.2336448598130841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3'!$E$110,'Figure 3'!$F$110,'Figure 3'!$G$110)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8.494404573193151</c:v>
                  </c:pt>
                  <c:pt idx="2">
                    <c:v>2.0749578655109041E-2</c:v>
                  </c:pt>
                </c:numCache>
              </c:numRef>
            </c:plus>
            <c:minus>
              <c:numRef>
                <c:f>('Figure 3'!$E$110,'Figure 3'!$F$110,'Figure 3'!$G$110)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8.494404573193151</c:v>
                  </c:pt>
                  <c:pt idx="2">
                    <c:v>2.0749578655109041E-2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3'!$E$109,'Figure 3'!$F$109,'Figure 3'!$G$109)</c:f>
              <c:numCache>
                <c:formatCode>0.0</c:formatCode>
                <c:ptCount val="3"/>
                <c:pt idx="0">
                  <c:v>0.99999999999999989</c:v>
                </c:pt>
                <c:pt idx="1">
                  <c:v>13.091106283405573</c:v>
                </c:pt>
                <c:pt idx="2">
                  <c:v>7.855296288091039E-2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3'!$H$110,'Figure 3'!$I$110,'Figure 3'!$J$110)</c:f>
                <c:numCache>
                  <c:formatCode>General</c:formatCode>
                  <c:ptCount val="3"/>
                  <c:pt idx="0">
                    <c:v>29.175924579415245</c:v>
                  </c:pt>
                  <c:pt idx="1">
                    <c:v>69.699753351062995</c:v>
                  </c:pt>
                  <c:pt idx="2">
                    <c:v>1.803741724787985</c:v>
                  </c:pt>
                </c:numCache>
              </c:numRef>
            </c:plus>
            <c:minus>
              <c:numRef>
                <c:f>('Figure 3'!$H$110,'Figure 3'!$I$110,'Figure 3'!$J$110)</c:f>
                <c:numCache>
                  <c:formatCode>General</c:formatCode>
                  <c:ptCount val="3"/>
                  <c:pt idx="0">
                    <c:v>29.175924579415245</c:v>
                  </c:pt>
                  <c:pt idx="1">
                    <c:v>69.699753351062995</c:v>
                  </c:pt>
                  <c:pt idx="2">
                    <c:v>1.803741724787985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3'!$H$109,'Figure 3'!$I$109,'Figure 3'!$J$109)</c:f>
              <c:numCache>
                <c:formatCode>0.0</c:formatCode>
                <c:ptCount val="3"/>
                <c:pt idx="0">
                  <c:v>37.093070517970638</c:v>
                </c:pt>
                <c:pt idx="1">
                  <c:v>177.03945893156438</c:v>
                </c:pt>
                <c:pt idx="2">
                  <c:v>6.709021514207997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6248"/>
        <c:axId val="204458992"/>
      </c:barChart>
      <c:catAx>
        <c:axId val="20445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823234052"/>
              <c:y val="0.805046238379081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8992"/>
        <c:crosses val="autoZero"/>
        <c:auto val="1"/>
        <c:lblAlgn val="ctr"/>
        <c:lblOffset val="100"/>
        <c:noMultiLvlLbl val="0"/>
      </c:catAx>
      <c:valAx>
        <c:axId val="204458992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62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94104583080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65217391304343"/>
          <c:y val="0.30000112680711694"/>
          <c:w val="0.76956521739130446"/>
          <c:h val="0.3615398194854998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3'!$E$121,'Figure 3'!$F$121,'Figure 3'!$G$121)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8.0708586728211955</c:v>
                  </c:pt>
                  <c:pt idx="2">
                    <c:v>1.4112447062450877</c:v>
                  </c:pt>
                </c:numCache>
              </c:numRef>
            </c:plus>
            <c:minus>
              <c:numRef>
                <c:f>('Figure 3'!$E$121,'Figure 3'!$F$121,'Figure 3'!$G$121)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8.0708586728211955</c:v>
                  </c:pt>
                  <c:pt idx="2">
                    <c:v>1.4112447062450877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3'!$E$120,'Figure 3'!$F$120,'Figure 3'!$G$120)</c:f>
              <c:numCache>
                <c:formatCode>0.0</c:formatCode>
                <c:ptCount val="3"/>
                <c:pt idx="0">
                  <c:v>1</c:v>
                </c:pt>
                <c:pt idx="1">
                  <c:v>13.505493898952146</c:v>
                </c:pt>
                <c:pt idx="2">
                  <c:v>4.9715560236154763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3'!$H$121,'Figure 3'!$I$121,'Figure 3'!$J$121)</c:f>
                <c:numCache>
                  <c:formatCode>General</c:formatCode>
                  <c:ptCount val="3"/>
                  <c:pt idx="0">
                    <c:v>13.988908966253325</c:v>
                  </c:pt>
                  <c:pt idx="1">
                    <c:v>89.340106592322982</c:v>
                  </c:pt>
                  <c:pt idx="2">
                    <c:v>17.018367967513917</c:v>
                  </c:pt>
                </c:numCache>
              </c:numRef>
            </c:plus>
            <c:minus>
              <c:numRef>
                <c:f>('Figure 3'!$H$121,'Figure 3'!$I$121,'Figure 3'!$J$121)</c:f>
                <c:numCache>
                  <c:formatCode>General</c:formatCode>
                  <c:ptCount val="3"/>
                  <c:pt idx="0">
                    <c:v>13.988908966253325</c:v>
                  </c:pt>
                  <c:pt idx="1">
                    <c:v>89.340106592322982</c:v>
                  </c:pt>
                  <c:pt idx="2">
                    <c:v>17.018367967513917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3'!$H$120,'Figure 3'!$I$120,'Figure 3'!$J$120)</c:f>
              <c:numCache>
                <c:formatCode>0.0</c:formatCode>
                <c:ptCount val="3"/>
                <c:pt idx="0">
                  <c:v>16.373748596360137</c:v>
                </c:pt>
                <c:pt idx="1">
                  <c:v>116.79203350140018</c:v>
                </c:pt>
                <c:pt idx="2">
                  <c:v>28.717618484327911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7424"/>
        <c:axId val="204457032"/>
      </c:barChart>
      <c:catAx>
        <c:axId val="20445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823234052"/>
              <c:y val="0.839538057742782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7032"/>
        <c:crosses val="autoZero"/>
        <c:auto val="1"/>
        <c:lblAlgn val="ctr"/>
        <c:lblOffset val="100"/>
        <c:noMultiLvlLbl val="0"/>
      </c:catAx>
      <c:valAx>
        <c:axId val="204457032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742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8700334871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65217391304343"/>
          <c:y val="0.32758620689655182"/>
          <c:w val="0.76956521739130446"/>
          <c:h val="0.293103448275862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3'!$E$132,'Figure 3'!$F$132,'Figure 3'!$G$132)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2.3000292549993415</c:v>
                  </c:pt>
                  <c:pt idx="2">
                    <c:v>12.823207198393607</c:v>
                  </c:pt>
                </c:numCache>
              </c:numRef>
            </c:plus>
            <c:minus>
              <c:numRef>
                <c:f>('Figure 3'!$E$132,'Figure 3'!$F$132,'Figure 3'!$G$132)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2.3000292549993415</c:v>
                  </c:pt>
                  <c:pt idx="2">
                    <c:v>12.823207198393607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3'!$E$131,'Figure 3'!$F$131,'Figure 3'!$G$131)</c:f>
              <c:numCache>
                <c:formatCode>0.0</c:formatCode>
                <c:ptCount val="3"/>
                <c:pt idx="0">
                  <c:v>1</c:v>
                </c:pt>
                <c:pt idx="1">
                  <c:v>10.272566946245332</c:v>
                </c:pt>
                <c:pt idx="2">
                  <c:v>14.448967147566288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3'!$H$132,'Figure 3'!$I$132,'Figure 3'!$J$132)</c:f>
                <c:numCache>
                  <c:formatCode>General</c:formatCode>
                  <c:ptCount val="3"/>
                  <c:pt idx="0">
                    <c:v>0.17641770260753495</c:v>
                  </c:pt>
                  <c:pt idx="1">
                    <c:v>30.90124801168561</c:v>
                  </c:pt>
                  <c:pt idx="2">
                    <c:v>1.5063425207409502</c:v>
                  </c:pt>
                </c:numCache>
              </c:numRef>
            </c:plus>
            <c:minus>
              <c:numRef>
                <c:f>('Figure 3'!$H$132,'Figure 3'!$I$132,'Figure 3'!$J$132)</c:f>
                <c:numCache>
                  <c:formatCode>General</c:formatCode>
                  <c:ptCount val="3"/>
                  <c:pt idx="0">
                    <c:v>0.17641770260753495</c:v>
                  </c:pt>
                  <c:pt idx="1">
                    <c:v>30.90124801168561</c:v>
                  </c:pt>
                  <c:pt idx="2">
                    <c:v>1.5063425207409502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3'!$H$131,'Figure 3'!$I$131,'Figure 3'!$J$131)</c:f>
              <c:numCache>
                <c:formatCode>0.0</c:formatCode>
                <c:ptCount val="3"/>
                <c:pt idx="0">
                  <c:v>0.34464787644529543</c:v>
                </c:pt>
                <c:pt idx="1">
                  <c:v>43.297630089762471</c:v>
                </c:pt>
                <c:pt idx="2">
                  <c:v>3.3778387326021515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4457816"/>
        <c:axId val="207349360"/>
      </c:barChart>
      <c:catAx>
        <c:axId val="20445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823234052"/>
              <c:y val="0.820171961263462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49360"/>
        <c:crosses val="autoZero"/>
        <c:auto val="1"/>
        <c:lblAlgn val="ctr"/>
        <c:lblOffset val="100"/>
        <c:noMultiLvlLbl val="0"/>
      </c:catAx>
      <c:valAx>
        <c:axId val="207349360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445781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721784776903E-2"/>
          <c:y val="1.76388557490919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('[1]Conclusion Lungs'!$T$11,'[1]Conclusion Lungs'!$W$11,'[1]Conclusion Lungs'!$AC$11)</c:f>
                <c:numCache>
                  <c:formatCode>General</c:formatCode>
                  <c:ptCount val="3"/>
                  <c:pt idx="0">
                    <c:v>0.42242186593142228</c:v>
                  </c:pt>
                  <c:pt idx="1">
                    <c:v>0.18980799676607388</c:v>
                  </c:pt>
                  <c:pt idx="2">
                    <c:v>1.4909507620931282</c:v>
                  </c:pt>
                </c:numCache>
              </c:numRef>
            </c:plus>
            <c:minus>
              <c:numRef>
                <c:f>('[1]Conclusion Lungs'!$T$11,'[1]Conclusion Lungs'!$W$11,'[1]Conclusion Lungs'!$AC$11)</c:f>
                <c:numCache>
                  <c:formatCode>General</c:formatCode>
                  <c:ptCount val="3"/>
                  <c:pt idx="0">
                    <c:v>0.42242186593142228</c:v>
                  </c:pt>
                  <c:pt idx="1">
                    <c:v>0.18980799676607388</c:v>
                  </c:pt>
                  <c:pt idx="2">
                    <c:v>1.4909507620931282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3'!$E$9,'Figure 3'!$F$9,'Figure 3'!$G$9)</c:f>
              <c:numCache>
                <c:formatCode>0.0</c:formatCode>
                <c:ptCount val="3"/>
                <c:pt idx="0">
                  <c:v>1</c:v>
                </c:pt>
                <c:pt idx="1">
                  <c:v>0.50208748626528932</c:v>
                </c:pt>
                <c:pt idx="2">
                  <c:v>3.8674276165238886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('[1]Conclusion Lungs'!$V$11,'[1]Conclusion Lungs'!$Y$11,'[1]Conclusion Lungs'!$AE$11)</c:f>
                <c:numCache>
                  <c:formatCode>General</c:formatCode>
                  <c:ptCount val="3"/>
                  <c:pt idx="0">
                    <c:v>2.4741480697107012</c:v>
                  </c:pt>
                  <c:pt idx="1">
                    <c:v>7.0737941052203706</c:v>
                  </c:pt>
                  <c:pt idx="2">
                    <c:v>2.9708034745800411</c:v>
                  </c:pt>
                </c:numCache>
              </c:numRef>
            </c:plus>
            <c:minus>
              <c:numRef>
                <c:f>('[1]Conclusion Lungs'!$V$11,'[1]Conclusion Lungs'!$Y$11,'[1]Conclusion Lungs'!$AE$11)</c:f>
                <c:numCache>
                  <c:formatCode>General</c:formatCode>
                  <c:ptCount val="3"/>
                  <c:pt idx="0">
                    <c:v>2.4741480697107012</c:v>
                  </c:pt>
                  <c:pt idx="1">
                    <c:v>7.0737941052203706</c:v>
                  </c:pt>
                  <c:pt idx="2">
                    <c:v>2.9708034745800411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3'!$H$9,'Figure 3'!$I$9,'Figure 3'!$J$9)</c:f>
              <c:numCache>
                <c:formatCode>0.0</c:formatCode>
                <c:ptCount val="3"/>
                <c:pt idx="0">
                  <c:v>5.1858823193166215</c:v>
                </c:pt>
                <c:pt idx="1">
                  <c:v>10.225838697268506</c:v>
                </c:pt>
                <c:pt idx="2">
                  <c:v>6.918900511911013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351712"/>
        <c:axId val="207348184"/>
      </c:barChart>
      <c:catAx>
        <c:axId val="20735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62467191602"/>
              <c:y val="0.89021023887165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48184"/>
        <c:crosses val="autoZero"/>
        <c:auto val="1"/>
        <c:lblAlgn val="ctr"/>
        <c:lblOffset val="100"/>
        <c:noMultiLvlLbl val="0"/>
      </c:catAx>
      <c:valAx>
        <c:axId val="207348184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17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6500000000000001"/>
          <c:y val="0.10606113629735676"/>
          <c:w val="0.98"/>
          <c:h val="0.28788037858903998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843862540439E-2"/>
          <c:y val="1.76389749034179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6511627906977"/>
          <c:y val="0.26404566813791519"/>
          <c:w val="0.76744186046511653"/>
          <c:h val="0.4662934139456799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('[1]Conclusion Lungs'!$T$11,'[1]Conclusion Lungs'!$W$11,'[1]Conclusion Lungs'!$AC$11)</c:f>
                <c:numCache>
                  <c:formatCode>General</c:formatCode>
                  <c:ptCount val="3"/>
                  <c:pt idx="0">
                    <c:v>0.42242186593142228</c:v>
                  </c:pt>
                  <c:pt idx="1">
                    <c:v>0.18980799676607388</c:v>
                  </c:pt>
                  <c:pt idx="2">
                    <c:v>1.4909507620931282</c:v>
                  </c:pt>
                </c:numCache>
              </c:numRef>
            </c:plus>
            <c:minus>
              <c:numRef>
                <c:f>('[1]Conclusion Lungs'!$T$11,'[1]Conclusion Lungs'!$W$11,'[1]Conclusion Lungs'!$AC$11)</c:f>
                <c:numCache>
                  <c:formatCode>General</c:formatCode>
                  <c:ptCount val="3"/>
                  <c:pt idx="0">
                    <c:v>0.42242186593142228</c:v>
                  </c:pt>
                  <c:pt idx="1">
                    <c:v>0.18980799676607388</c:v>
                  </c:pt>
                  <c:pt idx="2">
                    <c:v>1.4909507620931282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3'!$E$9,'Figure 3'!$F$9,'Figure 3'!$G$9)</c:f>
              <c:numCache>
                <c:formatCode>0.0</c:formatCode>
                <c:ptCount val="3"/>
                <c:pt idx="0">
                  <c:v>1</c:v>
                </c:pt>
                <c:pt idx="1">
                  <c:v>0.50208748626528932</c:v>
                </c:pt>
                <c:pt idx="2">
                  <c:v>3.8674276165238886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3'!$K$10:$M$10</c:f>
                <c:numCache>
                  <c:formatCode>General</c:formatCode>
                  <c:ptCount val="3"/>
                  <c:pt idx="0">
                    <c:v>0.43088836457511404</c:v>
                  </c:pt>
                  <c:pt idx="1">
                    <c:v>16.390633144431298</c:v>
                  </c:pt>
                  <c:pt idx="2">
                    <c:v>52.292895380924229</c:v>
                  </c:pt>
                </c:numCache>
              </c:numRef>
            </c:plus>
            <c:minus>
              <c:numRef>
                <c:f>'Figure 3'!$K$10:$M$10</c:f>
                <c:numCache>
                  <c:formatCode>General</c:formatCode>
                  <c:ptCount val="3"/>
                  <c:pt idx="0">
                    <c:v>0.43088836457511404</c:v>
                  </c:pt>
                  <c:pt idx="1">
                    <c:v>16.390633144431298</c:v>
                  </c:pt>
                  <c:pt idx="2">
                    <c:v>52.292895380924229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3'!$K$9:$M$9</c:f>
              <c:numCache>
                <c:formatCode>0.0</c:formatCode>
                <c:ptCount val="3"/>
                <c:pt idx="0">
                  <c:v>0.70824521133318286</c:v>
                </c:pt>
                <c:pt idx="1">
                  <c:v>20.973933827852065</c:v>
                </c:pt>
                <c:pt idx="2">
                  <c:v>128.19175145625229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354456"/>
        <c:axId val="207353280"/>
      </c:barChart>
      <c:catAx>
        <c:axId val="20735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19739974366"/>
              <c:y val="0.882808693857088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3280"/>
        <c:crosses val="autoZero"/>
        <c:auto val="1"/>
        <c:lblAlgn val="ctr"/>
        <c:lblOffset val="100"/>
        <c:noMultiLvlLbl val="0"/>
      </c:catAx>
      <c:valAx>
        <c:axId val="207353280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44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4186046511627907"/>
          <c:y val="0.20224778082514966"/>
          <c:w val="0.42325581395348838"/>
          <c:h val="0.42696747176265887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110625060757E-2"/>
          <c:y val="1.76391766818621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14859468012964"/>
          <c:y val="0.25657894736842113"/>
          <c:w val="0.83024941601989333"/>
          <c:h val="0.4539473684210526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3'!$E$99,'Figure 3'!$F$99,'Figure 3'!$G$99)</c:f>
                <c:numCache>
                  <c:formatCode>General</c:formatCode>
                  <c:ptCount val="3"/>
                  <c:pt idx="0">
                    <c:v>0.76732578568824705</c:v>
                  </c:pt>
                  <c:pt idx="1">
                    <c:v>0.38987535742604856</c:v>
                  </c:pt>
                  <c:pt idx="2">
                    <c:v>0.90694769819474819</c:v>
                  </c:pt>
                </c:numCache>
              </c:numRef>
            </c:plus>
            <c:minus>
              <c:numRef>
                <c:f>('Figure 3'!$E$99,'Figure 3'!$F$99,'Figure 3'!$G$99)</c:f>
                <c:numCache>
                  <c:formatCode>General</c:formatCode>
                  <c:ptCount val="3"/>
                  <c:pt idx="0">
                    <c:v>0.76732578568824705</c:v>
                  </c:pt>
                  <c:pt idx="1">
                    <c:v>0.38987535742604856</c:v>
                  </c:pt>
                  <c:pt idx="2">
                    <c:v>0.90694769819474819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3'!$E$98,'Figure 3'!$F$98,'Figure 3'!$G$98)</c:f>
              <c:numCache>
                <c:formatCode>0.0</c:formatCode>
                <c:ptCount val="3"/>
                <c:pt idx="0">
                  <c:v>1</c:v>
                </c:pt>
                <c:pt idx="1">
                  <c:v>0.70045496688800035</c:v>
                </c:pt>
                <c:pt idx="2">
                  <c:v>1.4398166775251127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3'!$K$99:$M$99</c:f>
                <c:numCache>
                  <c:formatCode>General</c:formatCode>
                  <c:ptCount val="3"/>
                  <c:pt idx="0">
                    <c:v>30.657495387568105</c:v>
                  </c:pt>
                  <c:pt idx="1">
                    <c:v>305.24980129353912</c:v>
                  </c:pt>
                  <c:pt idx="2">
                    <c:v>298.79294681903968</c:v>
                  </c:pt>
                </c:numCache>
              </c:numRef>
            </c:plus>
            <c:minus>
              <c:numRef>
                <c:f>'Figure 3'!$K$99:$M$99</c:f>
                <c:numCache>
                  <c:formatCode>General</c:formatCode>
                  <c:ptCount val="3"/>
                  <c:pt idx="0">
                    <c:v>30.657495387568105</c:v>
                  </c:pt>
                  <c:pt idx="1">
                    <c:v>305.24980129353912</c:v>
                  </c:pt>
                  <c:pt idx="2">
                    <c:v>298.79294681903968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3'!$K$98:$M$98</c:f>
              <c:numCache>
                <c:formatCode>0.0</c:formatCode>
                <c:ptCount val="3"/>
                <c:pt idx="0">
                  <c:v>45.601617566322034</c:v>
                </c:pt>
                <c:pt idx="1">
                  <c:v>889.79148514311362</c:v>
                </c:pt>
                <c:pt idx="2">
                  <c:v>523.1418069025699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354064"/>
        <c:axId val="207353672"/>
      </c:barChart>
      <c:catAx>
        <c:axId val="20735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0900813323"/>
              <c:y val="0.8627628125431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3672"/>
        <c:crosses val="autoZero"/>
        <c:auto val="1"/>
        <c:lblAlgn val="ctr"/>
        <c:lblOffset val="100"/>
        <c:noMultiLvlLbl val="0"/>
      </c:catAx>
      <c:valAx>
        <c:axId val="207353672"/>
        <c:scaling>
          <c:logBase val="10"/>
          <c:orientation val="minMax"/>
          <c:max val="10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406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876828687553E-2"/>
          <c:y val="1.763918583024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53248010812286"/>
          <c:y val="0.25827898087936185"/>
          <c:w val="0.7679356537432992"/>
          <c:h val="0.450332582046066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3'!$E$33,'Figure 3'!$F$33,'Figure 3'!$G$33)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0.15432794434462796</c:v>
                  </c:pt>
                  <c:pt idx="2">
                    <c:v>0.71682003535347982</c:v>
                  </c:pt>
                </c:numCache>
              </c:numRef>
            </c:plus>
            <c:minus>
              <c:numRef>
                <c:f>('Figure 3'!$E$33,'Figure 3'!$F$33,'Figure 3'!$G$33)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0.15432794434462796</c:v>
                  </c:pt>
                  <c:pt idx="2">
                    <c:v>0.71682003535347982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3'!$E$32,'Figure 3'!$F$32,'Figure 3'!$G$32)</c:f>
              <c:numCache>
                <c:formatCode>0.0</c:formatCode>
                <c:ptCount val="3"/>
                <c:pt idx="0">
                  <c:v>1</c:v>
                </c:pt>
                <c:pt idx="1">
                  <c:v>0.43778332140024495</c:v>
                </c:pt>
                <c:pt idx="2">
                  <c:v>2.2606525134585005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3'!$K$33:$M$33</c:f>
                <c:numCache>
                  <c:formatCode>General</c:formatCode>
                  <c:ptCount val="3"/>
                  <c:pt idx="0">
                    <c:v>124.41571185898376</c:v>
                  </c:pt>
                  <c:pt idx="1">
                    <c:v>278.09066284341367</c:v>
                  </c:pt>
                  <c:pt idx="2">
                    <c:v>252.43848677876338</c:v>
                  </c:pt>
                </c:numCache>
              </c:numRef>
            </c:plus>
            <c:minus>
              <c:numRef>
                <c:f>'Figure 3'!$K$33:$M$33</c:f>
                <c:numCache>
                  <c:formatCode>General</c:formatCode>
                  <c:ptCount val="3"/>
                  <c:pt idx="0">
                    <c:v>124.41571185898376</c:v>
                  </c:pt>
                  <c:pt idx="1">
                    <c:v>278.09066284341367</c:v>
                  </c:pt>
                  <c:pt idx="2">
                    <c:v>252.43848677876338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3'!$K$32:$M$32</c:f>
              <c:numCache>
                <c:formatCode>0.0</c:formatCode>
                <c:ptCount val="3"/>
                <c:pt idx="0">
                  <c:v>273.43334920683918</c:v>
                </c:pt>
                <c:pt idx="1">
                  <c:v>628.36154672908413</c:v>
                </c:pt>
                <c:pt idx="2">
                  <c:v>636.3886896502562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348968"/>
        <c:axId val="207350536"/>
      </c:barChart>
      <c:catAx>
        <c:axId val="20734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5921126944"/>
              <c:y val="0.86185395699709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0536"/>
        <c:crosses val="autoZero"/>
        <c:auto val="1"/>
        <c:lblAlgn val="ctr"/>
        <c:lblOffset val="100"/>
        <c:noMultiLvlLbl val="0"/>
      </c:catAx>
      <c:valAx>
        <c:axId val="207350536"/>
        <c:scaling>
          <c:logBase val="10"/>
          <c:orientation val="minMax"/>
          <c:max val="10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4896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110625060757E-2"/>
          <c:y val="1.76386849948841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14859468012964"/>
          <c:y val="0.32203523087936514"/>
          <c:w val="0.83024941601989333"/>
          <c:h val="0.3050860082015037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3'!$E$55,'Figure 3'!$F$55,'Figure 3'!$G$55)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2.0688041768948842</c:v>
                  </c:pt>
                  <c:pt idx="2">
                    <c:v>5.3790264289225611</c:v>
                  </c:pt>
                </c:numCache>
              </c:numRef>
            </c:plus>
            <c:minus>
              <c:numRef>
                <c:f>('Figure 3'!$E$55,'Figure 3'!$F$55,'Figure 3'!$G$55)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2.0688041768948842</c:v>
                  </c:pt>
                  <c:pt idx="2">
                    <c:v>5.3790264289225611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3'!$E$54,'Figure 3'!$F$54,'Figure 3'!$G$54)</c:f>
              <c:numCache>
                <c:formatCode>0.0</c:formatCode>
                <c:ptCount val="3"/>
                <c:pt idx="0">
                  <c:v>1</c:v>
                </c:pt>
                <c:pt idx="1">
                  <c:v>3.3324096037779554</c:v>
                </c:pt>
                <c:pt idx="2">
                  <c:v>16.880940754583474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3'!$K$55:$M$55</c:f>
                <c:numCache>
                  <c:formatCode>General</c:formatCode>
                  <c:ptCount val="3"/>
                  <c:pt idx="0">
                    <c:v>44.970627130580816</c:v>
                  </c:pt>
                  <c:pt idx="1">
                    <c:v>17.785058607162402</c:v>
                  </c:pt>
                  <c:pt idx="2">
                    <c:v>50.200937662700248</c:v>
                  </c:pt>
                </c:numCache>
              </c:numRef>
            </c:plus>
            <c:minus>
              <c:numRef>
                <c:f>'Figure 3'!$K$55:$M$55</c:f>
                <c:numCache>
                  <c:formatCode>General</c:formatCode>
                  <c:ptCount val="3"/>
                  <c:pt idx="0">
                    <c:v>44.970627130580816</c:v>
                  </c:pt>
                  <c:pt idx="1">
                    <c:v>17.785058607162402</c:v>
                  </c:pt>
                  <c:pt idx="2">
                    <c:v>50.200937662700248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3'!$K$54:$M$54</c:f>
              <c:numCache>
                <c:formatCode>0.0</c:formatCode>
                <c:ptCount val="3"/>
                <c:pt idx="0">
                  <c:v>91.645095719510593</c:v>
                </c:pt>
                <c:pt idx="1">
                  <c:v>33.405403240566798</c:v>
                </c:pt>
                <c:pt idx="2">
                  <c:v>64.344364822324636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354848"/>
        <c:axId val="207350144"/>
      </c:barChart>
      <c:catAx>
        <c:axId val="2073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0900813323"/>
              <c:y val="0.823219894123404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0144"/>
        <c:crosses val="autoZero"/>
        <c:auto val="1"/>
        <c:lblAlgn val="ctr"/>
        <c:lblOffset val="100"/>
        <c:noMultiLvlLbl val="0"/>
      </c:catAx>
      <c:valAx>
        <c:axId val="207350144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48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049868766405E-2"/>
          <c:y val="1.7639253426655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87500000000001"/>
          <c:y val="0.27272727272727276"/>
          <c:w val="0.83125000000000004"/>
          <c:h val="0.41958041958041964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3'!$E$77,'Figure 3'!$F$77,'Figure 3'!$G$77)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21.959833434665246</c:v>
                  </c:pt>
                  <c:pt idx="2">
                    <c:v>267.68186796554608</c:v>
                  </c:pt>
                </c:numCache>
              </c:numRef>
            </c:plus>
            <c:minus>
              <c:numRef>
                <c:f>('Figure 3'!$E$77,'Figure 3'!$F$77,'Figure 3'!$G$77)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21.959833434665246</c:v>
                  </c:pt>
                  <c:pt idx="2">
                    <c:v>267.68186796554608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3'!$E$76,'Figure 3'!$F$76,'Figure 3'!$G$76)</c:f>
              <c:numCache>
                <c:formatCode>0.0</c:formatCode>
                <c:ptCount val="3"/>
                <c:pt idx="0">
                  <c:v>1</c:v>
                </c:pt>
                <c:pt idx="1">
                  <c:v>50.091799721374713</c:v>
                </c:pt>
                <c:pt idx="2">
                  <c:v>437.2424572394321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3'!$K$77:$M$77</c:f>
                <c:numCache>
                  <c:formatCode>General</c:formatCode>
                  <c:ptCount val="3"/>
                  <c:pt idx="0">
                    <c:v>53.674237990241103</c:v>
                  </c:pt>
                  <c:pt idx="1">
                    <c:v>1495.9253256367508</c:v>
                  </c:pt>
                  <c:pt idx="2">
                    <c:v>785.37958655289583</c:v>
                  </c:pt>
                </c:numCache>
              </c:numRef>
            </c:plus>
            <c:minus>
              <c:numRef>
                <c:f>'Figure 3'!$K$77:$M$77</c:f>
                <c:numCache>
                  <c:formatCode>General</c:formatCode>
                  <c:ptCount val="3"/>
                  <c:pt idx="0">
                    <c:v>53.674237990241103</c:v>
                  </c:pt>
                  <c:pt idx="1">
                    <c:v>1495.9253256367508</c:v>
                  </c:pt>
                  <c:pt idx="2">
                    <c:v>785.37958655289583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3'!$K$76:$M$76</c:f>
              <c:numCache>
                <c:formatCode>0.0</c:formatCode>
                <c:ptCount val="3"/>
                <c:pt idx="0">
                  <c:v>111.28809385848746</c:v>
                </c:pt>
                <c:pt idx="1">
                  <c:v>2481.0000218316095</c:v>
                </c:pt>
                <c:pt idx="2">
                  <c:v>1316.1942706876609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351320"/>
        <c:axId val="207349752"/>
      </c:barChart>
      <c:catAx>
        <c:axId val="207351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9658792655"/>
              <c:y val="0.855138524351122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49752"/>
        <c:crosses val="autoZero"/>
        <c:auto val="1"/>
        <c:lblAlgn val="ctr"/>
        <c:lblOffset val="100"/>
        <c:noMultiLvlLbl val="0"/>
      </c:catAx>
      <c:valAx>
        <c:axId val="207349752"/>
        <c:scaling>
          <c:logBase val="10"/>
          <c:orientation val="minMax"/>
          <c:max val="10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735132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97220229103004"/>
          <c:y val="7.2500088501084595E-2"/>
          <c:w val="0.77934450957423163"/>
          <c:h val="0.7450009094249382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IgE'!$R$63:$R$67</c:f>
              <c:numCache>
                <c:formatCode>General</c:formatCode>
                <c:ptCount val="5"/>
                <c:pt idx="0">
                  <c:v>0.24</c:v>
                </c:pt>
                <c:pt idx="1">
                  <c:v>0.24099999999999999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IgE'!$S$63:$S$67</c:f>
              <c:numCache>
                <c:formatCode>General</c:formatCode>
                <c:ptCount val="5"/>
                <c:pt idx="0">
                  <c:v>0.222</c:v>
                </c:pt>
                <c:pt idx="1">
                  <c:v>0.1</c:v>
                </c:pt>
                <c:pt idx="2">
                  <c:v>0.33500000000000002</c:v>
                </c:pt>
                <c:pt idx="3">
                  <c:v>0.1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IgE'!$T$63:$T$67</c:f>
              <c:numCache>
                <c:formatCode>General</c:formatCode>
                <c:ptCount val="5"/>
                <c:pt idx="0">
                  <c:v>0.22500000000000001</c:v>
                </c:pt>
                <c:pt idx="1">
                  <c:v>0.12</c:v>
                </c:pt>
                <c:pt idx="2">
                  <c:v>0.125</c:v>
                </c:pt>
                <c:pt idx="3">
                  <c:v>0.11</c:v>
                </c:pt>
                <c:pt idx="4">
                  <c:v>0.12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IgE'!$U$63:$U$67</c:f>
              <c:numCache>
                <c:formatCode>General</c:formatCode>
                <c:ptCount val="5"/>
                <c:pt idx="0">
                  <c:v>0.22600000000000001</c:v>
                </c:pt>
                <c:pt idx="1">
                  <c:v>1.21</c:v>
                </c:pt>
                <c:pt idx="2">
                  <c:v>0.11</c:v>
                </c:pt>
                <c:pt idx="3">
                  <c:v>0.12</c:v>
                </c:pt>
                <c:pt idx="4">
                  <c:v>0.50700000000000001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IgE'!$V$63:$V$67</c:f>
              <c:numCache>
                <c:formatCode>General</c:formatCode>
                <c:ptCount val="5"/>
                <c:pt idx="0">
                  <c:v>0.70899999999999996</c:v>
                </c:pt>
                <c:pt idx="1">
                  <c:v>1.399</c:v>
                </c:pt>
                <c:pt idx="2">
                  <c:v>0.23499999999999999</c:v>
                </c:pt>
                <c:pt idx="3">
                  <c:v>0.25</c:v>
                </c:pt>
                <c:pt idx="4">
                  <c:v>0.25800000000000001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IgE'!$W$63:$W$67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IgE'!$X$63:$X$67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IgE'!$Z$63:$Z$67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plus>
            <c:minus>
              <c:numRef>
                <c:f>'spec Ig+Tital IgE'!$Z$63:$Z$67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IgE'!$Y$63:$Y$67</c:f>
              <c:numCache>
                <c:formatCode>0.000</c:formatCode>
                <c:ptCount val="5"/>
                <c:pt idx="0">
                  <c:v>0.32439999999999997</c:v>
                </c:pt>
                <c:pt idx="1">
                  <c:v>0.61399999999999999</c:v>
                </c:pt>
                <c:pt idx="2">
                  <c:v>0.18099999999999999</c:v>
                </c:pt>
                <c:pt idx="3">
                  <c:v>0.13599999999999998</c:v>
                </c:pt>
                <c:pt idx="4">
                  <c:v>0.22199999999999998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IgE'!$R$68:$R$72</c:f>
              <c:numCache>
                <c:formatCode>General</c:formatCode>
                <c:ptCount val="5"/>
                <c:pt idx="0">
                  <c:v>0.39300000000000002</c:v>
                </c:pt>
                <c:pt idx="1">
                  <c:v>0.32600000000000001</c:v>
                </c:pt>
                <c:pt idx="2">
                  <c:v>1.1850000000000001</c:v>
                </c:pt>
                <c:pt idx="3">
                  <c:v>0.28000000000000003</c:v>
                </c:pt>
                <c:pt idx="4">
                  <c:v>1.68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IgE'!$S$68:$S$72</c:f>
              <c:numCache>
                <c:formatCode>General</c:formatCode>
                <c:ptCount val="5"/>
                <c:pt idx="0">
                  <c:v>0.1</c:v>
                </c:pt>
                <c:pt idx="1">
                  <c:v>2.1440000000000001</c:v>
                </c:pt>
                <c:pt idx="2">
                  <c:v>10.74</c:v>
                </c:pt>
                <c:pt idx="3">
                  <c:v>0.1</c:v>
                </c:pt>
                <c:pt idx="4">
                  <c:v>0.72299999999999998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IgE'!$T$68:$T$72</c:f>
              <c:numCache>
                <c:formatCode>General</c:formatCode>
                <c:ptCount val="5"/>
                <c:pt idx="0">
                  <c:v>0.11</c:v>
                </c:pt>
                <c:pt idx="1">
                  <c:v>2.3439999999999999</c:v>
                </c:pt>
                <c:pt idx="2">
                  <c:v>0.40200000000000002</c:v>
                </c:pt>
                <c:pt idx="3">
                  <c:v>1.375</c:v>
                </c:pt>
                <c:pt idx="4">
                  <c:v>1.86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IgE'!$U$68:$U$72</c:f>
              <c:numCache>
                <c:formatCode>General</c:formatCode>
                <c:ptCount val="5"/>
                <c:pt idx="0">
                  <c:v>0.12</c:v>
                </c:pt>
                <c:pt idx="1">
                  <c:v>0.109</c:v>
                </c:pt>
                <c:pt idx="2">
                  <c:v>1.399</c:v>
                </c:pt>
                <c:pt idx="3">
                  <c:v>2.4</c:v>
                </c:pt>
                <c:pt idx="4">
                  <c:v>0.216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IgE'!$V$68:$V$72</c:f>
              <c:numCache>
                <c:formatCode>General</c:formatCode>
                <c:ptCount val="5"/>
                <c:pt idx="0">
                  <c:v>0.13</c:v>
                </c:pt>
                <c:pt idx="1">
                  <c:v>0.5</c:v>
                </c:pt>
                <c:pt idx="2">
                  <c:v>2.1429999999999998</c:v>
                </c:pt>
                <c:pt idx="3">
                  <c:v>2.3029999999999999</c:v>
                </c:pt>
                <c:pt idx="4">
                  <c:v>3.8290000000000002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IgE'!$W$68:$W$72</c:f>
              <c:numCache>
                <c:formatCode>General</c:formatCode>
                <c:ptCount val="5"/>
                <c:pt idx="0">
                  <c:v>3.7869999999999999</c:v>
                </c:pt>
                <c:pt idx="1">
                  <c:v>0.1</c:v>
                </c:pt>
                <c:pt idx="2">
                  <c:v>2.95</c:v>
                </c:pt>
                <c:pt idx="3">
                  <c:v>1.1499999999999999</c:v>
                </c:pt>
                <c:pt idx="4">
                  <c:v>4.7770000000000001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IgE'!$X$68:$X$72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IgE'!$Z$68:$Z$72</c:f>
                <c:numCache>
                  <c:formatCode>General</c:formatCode>
                  <c:ptCount val="5"/>
                  <c:pt idx="0">
                    <c:v>0.60432844746401915</c:v>
                  </c:pt>
                  <c:pt idx="1">
                    <c:v>0.42359825922033018</c:v>
                  </c:pt>
                  <c:pt idx="2">
                    <c:v>1.5610821383681879</c:v>
                  </c:pt>
                  <c:pt idx="3">
                    <c:v>0.39650240953410032</c:v>
                  </c:pt>
                  <c:pt idx="4">
                    <c:v>0.7254785051965027</c:v>
                  </c:pt>
                </c:numCache>
              </c:numRef>
            </c:plus>
            <c:minus>
              <c:numRef>
                <c:f>'spec Ig+Tital IgE'!$Z$68:$Z$72</c:f>
                <c:numCache>
                  <c:formatCode>General</c:formatCode>
                  <c:ptCount val="5"/>
                  <c:pt idx="0">
                    <c:v>0.60432844746401915</c:v>
                  </c:pt>
                  <c:pt idx="1">
                    <c:v>0.42359825922033018</c:v>
                  </c:pt>
                  <c:pt idx="2">
                    <c:v>1.5610821383681879</c:v>
                  </c:pt>
                  <c:pt idx="3">
                    <c:v>0.39650240953410032</c:v>
                  </c:pt>
                  <c:pt idx="4">
                    <c:v>0.7254785051965027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IgE'!$Q$68:$Q$72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IgE'!$Y$68:$Y$72</c:f>
              <c:numCache>
                <c:formatCode>0.000</c:formatCode>
                <c:ptCount val="5"/>
                <c:pt idx="0">
                  <c:v>0.77333333333333332</c:v>
                </c:pt>
                <c:pt idx="1">
                  <c:v>0.92049999999999998</c:v>
                </c:pt>
                <c:pt idx="2">
                  <c:v>3.1364999999999998</c:v>
                </c:pt>
                <c:pt idx="3">
                  <c:v>1.2679999999999998</c:v>
                </c:pt>
                <c:pt idx="4">
                  <c:v>2.1808333333333336</c:v>
                </c:pt>
              </c:numCache>
            </c:numRef>
          </c:yVal>
          <c:smooth val="0"/>
        </c:ser>
        <c:ser>
          <c:idx val="0"/>
          <c:order val="1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IgE'!$R$73:$R$77</c:f>
              <c:numCache>
                <c:formatCode>General</c:formatCode>
                <c:ptCount val="5"/>
                <c:pt idx="0">
                  <c:v>0.98799999999999999</c:v>
                </c:pt>
                <c:pt idx="1">
                  <c:v>0.16700000000000001</c:v>
                </c:pt>
                <c:pt idx="2">
                  <c:v>11.926</c:v>
                </c:pt>
                <c:pt idx="3">
                  <c:v>15.38</c:v>
                </c:pt>
                <c:pt idx="4">
                  <c:v>0.26400000000000001</c:v>
                </c:pt>
              </c:numCache>
            </c:numRef>
          </c:yVal>
          <c:smooth val="0"/>
        </c:ser>
        <c:ser>
          <c:idx val="1"/>
          <c:order val="17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IgE'!$S$73:$S$77</c:f>
              <c:numCache>
                <c:formatCode>General</c:formatCode>
                <c:ptCount val="5"/>
                <c:pt idx="0">
                  <c:v>0.1</c:v>
                </c:pt>
                <c:pt idx="1">
                  <c:v>15.234999999999999</c:v>
                </c:pt>
                <c:pt idx="2">
                  <c:v>1.98</c:v>
                </c:pt>
                <c:pt idx="3">
                  <c:v>10.51</c:v>
                </c:pt>
                <c:pt idx="4">
                  <c:v>0.997</c:v>
                </c:pt>
              </c:numCache>
            </c:numRef>
          </c:yVal>
          <c:smooth val="0"/>
        </c:ser>
        <c:ser>
          <c:idx val="2"/>
          <c:order val="1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IgE'!$T$73:$T$77</c:f>
              <c:numCache>
                <c:formatCode>General</c:formatCode>
                <c:ptCount val="5"/>
                <c:pt idx="0">
                  <c:v>1.117</c:v>
                </c:pt>
                <c:pt idx="1">
                  <c:v>10.196</c:v>
                </c:pt>
                <c:pt idx="2">
                  <c:v>15.366</c:v>
                </c:pt>
                <c:pt idx="3">
                  <c:v>5.891</c:v>
                </c:pt>
                <c:pt idx="4">
                  <c:v>1.9970000000000001</c:v>
                </c:pt>
              </c:numCache>
            </c:numRef>
          </c:yVal>
          <c:smooth val="0"/>
        </c:ser>
        <c:ser>
          <c:idx val="3"/>
          <c:order val="1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IgE'!$U$73:$U$77</c:f>
              <c:numCache>
                <c:formatCode>General</c:formatCode>
                <c:ptCount val="5"/>
                <c:pt idx="0">
                  <c:v>0.29199999999999998</c:v>
                </c:pt>
                <c:pt idx="1">
                  <c:v>17.32</c:v>
                </c:pt>
                <c:pt idx="2">
                  <c:v>3.4870000000000001</c:v>
                </c:pt>
                <c:pt idx="3">
                  <c:v>0.84099999999999997</c:v>
                </c:pt>
                <c:pt idx="4">
                  <c:v>1.4770000000000001</c:v>
                </c:pt>
              </c:numCache>
            </c:numRef>
          </c:yVal>
          <c:smooth val="0"/>
        </c:ser>
        <c:ser>
          <c:idx val="4"/>
          <c:order val="2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IgE'!$V$73:$V$77</c:f>
              <c:numCache>
                <c:formatCode>General</c:formatCode>
                <c:ptCount val="5"/>
                <c:pt idx="0">
                  <c:v>1.4019999999999999</c:v>
                </c:pt>
                <c:pt idx="1">
                  <c:v>8.3409999999999993</c:v>
                </c:pt>
                <c:pt idx="2">
                  <c:v>0.40200000000000002</c:v>
                </c:pt>
                <c:pt idx="3">
                  <c:v>2.133</c:v>
                </c:pt>
                <c:pt idx="4">
                  <c:v>5.48</c:v>
                </c:pt>
              </c:numCache>
            </c:numRef>
          </c:yVal>
          <c:smooth val="0"/>
        </c:ser>
        <c:ser>
          <c:idx val="5"/>
          <c:order val="2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IgE'!$W$73:$W$77</c:f>
              <c:numCache>
                <c:formatCode>General</c:formatCode>
                <c:ptCount val="5"/>
                <c:pt idx="0">
                  <c:v>0.1</c:v>
                </c:pt>
                <c:pt idx="1">
                  <c:v>1.58</c:v>
                </c:pt>
                <c:pt idx="2">
                  <c:v>2.62</c:v>
                </c:pt>
                <c:pt idx="3">
                  <c:v>2.4</c:v>
                </c:pt>
                <c:pt idx="4">
                  <c:v>4.57</c:v>
                </c:pt>
              </c:numCache>
            </c:numRef>
          </c:yVal>
          <c:smooth val="0"/>
        </c:ser>
        <c:ser>
          <c:idx val="6"/>
          <c:order val="2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IgE'!$X$73:$X$77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23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IgE'!$Z$73:$Z$77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plus>
            <c:minus>
              <c:numRef>
                <c:f>'spec Ig+Tital IgE'!$Z$73:$Z$77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IgE'!$Y$73:$Y$77</c:f>
              <c:numCache>
                <c:formatCode>0.000</c:formatCode>
                <c:ptCount val="5"/>
                <c:pt idx="0">
                  <c:v>0.66649999999999998</c:v>
                </c:pt>
                <c:pt idx="1">
                  <c:v>8.8064999999999998</c:v>
                </c:pt>
                <c:pt idx="2">
                  <c:v>5.9634999999999998</c:v>
                </c:pt>
                <c:pt idx="3">
                  <c:v>6.1924999999999999</c:v>
                </c:pt>
                <c:pt idx="4">
                  <c:v>2.4641666666666668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56592"/>
        <c:axId val="132572072"/>
      </c:scatterChart>
      <c:valAx>
        <c:axId val="14745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2572072"/>
        <c:crossesAt val="0.1"/>
        <c:crossBetween val="midCat"/>
      </c:valAx>
      <c:valAx>
        <c:axId val="13257207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IgG2a titers</a:t>
                </a:r>
              </a:p>
            </c:rich>
          </c:tx>
          <c:layout>
            <c:manualLayout>
              <c:xMode val="edge"/>
              <c:yMode val="edge"/>
              <c:x val="1.1737089201877934E-2"/>
              <c:y val="0.337500524934383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456592"/>
        <c:crosses val="autoZero"/>
        <c:crossBetween val="midCat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110625060757E-2"/>
          <c:y val="1.76393392002470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14859468012964"/>
          <c:y val="0.28676573545832179"/>
          <c:w val="0.83024941601989333"/>
          <c:h val="0.3897072815202835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3'!$E$121,'Figure 3'!$F$121,'Figure 3'!$G$121)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8.0708586728211955</c:v>
                  </c:pt>
                  <c:pt idx="2">
                    <c:v>1.4112447062450877</c:v>
                  </c:pt>
                </c:numCache>
              </c:numRef>
            </c:plus>
            <c:minus>
              <c:numRef>
                <c:f>('Figure 3'!$E$121,'Figure 3'!$F$121,'Figure 3'!$G$121)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8.0708586728211955</c:v>
                  </c:pt>
                  <c:pt idx="2">
                    <c:v>1.4112447062450877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3'!$E$120,'Figure 3'!$F$120,'Figure 3'!$G$120)</c:f>
              <c:numCache>
                <c:formatCode>0.0</c:formatCode>
                <c:ptCount val="3"/>
                <c:pt idx="0">
                  <c:v>1</c:v>
                </c:pt>
                <c:pt idx="1">
                  <c:v>13.505493898952146</c:v>
                </c:pt>
                <c:pt idx="2">
                  <c:v>4.9715560236154763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3'!$K$121:$M$121</c:f>
                <c:numCache>
                  <c:formatCode>General</c:formatCode>
                  <c:ptCount val="3"/>
                  <c:pt idx="0">
                    <c:v>102.55492556921459</c:v>
                  </c:pt>
                  <c:pt idx="1">
                    <c:v>11.70582644089324</c:v>
                  </c:pt>
                  <c:pt idx="2">
                    <c:v>1.8531003646665147</c:v>
                  </c:pt>
                </c:numCache>
              </c:numRef>
            </c:plus>
            <c:minus>
              <c:numRef>
                <c:f>'Figure 3'!$K$121:$M$121</c:f>
                <c:numCache>
                  <c:formatCode>General</c:formatCode>
                  <c:ptCount val="3"/>
                  <c:pt idx="0">
                    <c:v>102.55492556921459</c:v>
                  </c:pt>
                  <c:pt idx="1">
                    <c:v>11.70582644089324</c:v>
                  </c:pt>
                  <c:pt idx="2">
                    <c:v>1.8531003646665147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3'!$K$120:$M$120</c:f>
              <c:numCache>
                <c:formatCode>0.0</c:formatCode>
                <c:ptCount val="3"/>
                <c:pt idx="0">
                  <c:v>206.92378441623501</c:v>
                </c:pt>
                <c:pt idx="1">
                  <c:v>19.39931076584346</c:v>
                </c:pt>
                <c:pt idx="2">
                  <c:v>3.284067447626132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6376"/>
        <c:axId val="208510296"/>
      </c:barChart>
      <c:catAx>
        <c:axId val="20850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0900813323"/>
              <c:y val="0.846617261077659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10296"/>
        <c:crosses val="autoZero"/>
        <c:auto val="1"/>
        <c:lblAlgn val="ctr"/>
        <c:lblOffset val="100"/>
        <c:noMultiLvlLbl val="0"/>
      </c:catAx>
      <c:valAx>
        <c:axId val="208510296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637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114907442739E-2"/>
          <c:y val="1.7639091409870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823788546255508"/>
          <c:y val="0.24691506869133814"/>
          <c:w val="0.77092511013215881"/>
          <c:h val="0.4753115072308258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3'!$E$22,'Figure 3'!$F$22,'Figure 3'!$G$22)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0.18933745399990062</c:v>
                  </c:pt>
                  <c:pt idx="2">
                    <c:v>0.44019226601501171</c:v>
                  </c:pt>
                </c:numCache>
              </c:numRef>
            </c:plus>
            <c:minus>
              <c:numRef>
                <c:f>('Figure 3'!$E$22,'Figure 3'!$F$22,'Figure 3'!$G$22)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0.18933745399990062</c:v>
                  </c:pt>
                  <c:pt idx="2">
                    <c:v>0.44019226601501171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3'!$E$21,'Figure 3'!$F$21,'Figure 3'!$G$21)</c:f>
              <c:numCache>
                <c:formatCode>0.0</c:formatCode>
                <c:ptCount val="3"/>
                <c:pt idx="0">
                  <c:v>1.0000000000000002</c:v>
                </c:pt>
                <c:pt idx="1">
                  <c:v>0.29274197732522816</c:v>
                </c:pt>
                <c:pt idx="2">
                  <c:v>1.012695572127124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3'!$H$22,'Figure 3'!$I$22,'Figure 3'!$J$22)</c:f>
                <c:numCache>
                  <c:formatCode>General</c:formatCode>
                  <c:ptCount val="3"/>
                  <c:pt idx="0">
                    <c:v>0.30071270299462194</c:v>
                  </c:pt>
                  <c:pt idx="1">
                    <c:v>12.435928154414432</c:v>
                  </c:pt>
                  <c:pt idx="2">
                    <c:v>0.59469221180458953</c:v>
                  </c:pt>
                </c:numCache>
              </c:numRef>
            </c:plus>
            <c:minus>
              <c:numRef>
                <c:f>('Figure 3'!$H$22,'Figure 3'!$I$22,'Figure 3'!$J$22)</c:f>
                <c:numCache>
                  <c:formatCode>General</c:formatCode>
                  <c:ptCount val="3"/>
                  <c:pt idx="0">
                    <c:v>0.30071270299462194</c:v>
                  </c:pt>
                  <c:pt idx="1">
                    <c:v>12.435928154414432</c:v>
                  </c:pt>
                  <c:pt idx="2">
                    <c:v>0.59469221180458953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3'!$H$21,'Figure 3'!$I$21,'Figure 3'!$J$21)</c:f>
              <c:numCache>
                <c:formatCode>0.0</c:formatCode>
                <c:ptCount val="3"/>
                <c:pt idx="0">
                  <c:v>0.73630494131512292</c:v>
                </c:pt>
                <c:pt idx="1">
                  <c:v>27.649605435593809</c:v>
                </c:pt>
                <c:pt idx="2">
                  <c:v>0.89416410409192704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4808"/>
        <c:axId val="208503632"/>
      </c:barChart>
      <c:catAx>
        <c:axId val="20850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7123424386766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3632"/>
        <c:crosses val="autoZero"/>
        <c:auto val="1"/>
        <c:lblAlgn val="ctr"/>
        <c:lblOffset val="100"/>
        <c:noMultiLvlLbl val="0"/>
      </c:catAx>
      <c:valAx>
        <c:axId val="208503632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480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6.3463873183252969E-3"/>
          <c:y val="1.13344384583506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64317180616742"/>
          <c:y val="0.26315789473684215"/>
          <c:w val="0.76651982378854633"/>
          <c:h val="0.44078947368421056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3'!$E$22,'Figure 3'!$F$22,'Figure 3'!$G$22)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0.18933745399990062</c:v>
                  </c:pt>
                  <c:pt idx="2">
                    <c:v>0.44019226601501171</c:v>
                  </c:pt>
                </c:numCache>
              </c:numRef>
            </c:plus>
            <c:minus>
              <c:numRef>
                <c:f>('Figure 3'!$E$22,'Figure 3'!$F$22,'Figure 3'!$G$22)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0.18933745399990062</c:v>
                  </c:pt>
                  <c:pt idx="2">
                    <c:v>0.44019226601501171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3'!$E$21,'Figure 3'!$F$21,'Figure 3'!$G$21)</c:f>
              <c:numCache>
                <c:formatCode>0.0</c:formatCode>
                <c:ptCount val="3"/>
                <c:pt idx="0">
                  <c:v>1.0000000000000002</c:v>
                </c:pt>
                <c:pt idx="1">
                  <c:v>0.29274197732522816</c:v>
                </c:pt>
                <c:pt idx="2">
                  <c:v>1.012695572127124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3'!$K$22:$M$22</c:f>
                <c:numCache>
                  <c:formatCode>General</c:formatCode>
                  <c:ptCount val="3"/>
                  <c:pt idx="0">
                    <c:v>28.93835235061945</c:v>
                  </c:pt>
                  <c:pt idx="1">
                    <c:v>1.3226056275042253</c:v>
                  </c:pt>
                  <c:pt idx="2">
                    <c:v>36.708326568763354</c:v>
                  </c:pt>
                </c:numCache>
              </c:numRef>
            </c:plus>
            <c:minus>
              <c:numRef>
                <c:f>'Figure 3'!$K$22:$M$22</c:f>
                <c:numCache>
                  <c:formatCode>General</c:formatCode>
                  <c:ptCount val="3"/>
                  <c:pt idx="0">
                    <c:v>28.93835235061945</c:v>
                  </c:pt>
                  <c:pt idx="1">
                    <c:v>1.3226056275042253</c:v>
                  </c:pt>
                  <c:pt idx="2">
                    <c:v>36.708326568763354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3'!$K$21:$M$21</c:f>
              <c:numCache>
                <c:formatCode>0.0</c:formatCode>
                <c:ptCount val="3"/>
                <c:pt idx="0">
                  <c:v>53.327242259604454</c:v>
                </c:pt>
                <c:pt idx="1">
                  <c:v>3.7942149407998227</c:v>
                </c:pt>
                <c:pt idx="2">
                  <c:v>92.398220427626256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7160"/>
        <c:axId val="208509512"/>
      </c:barChart>
      <c:catAx>
        <c:axId val="20850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8627628125431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9512"/>
        <c:crosses val="autoZero"/>
        <c:auto val="1"/>
        <c:lblAlgn val="ctr"/>
        <c:lblOffset val="100"/>
        <c:noMultiLvlLbl val="0"/>
      </c:catAx>
      <c:valAx>
        <c:axId val="208509512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716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6032721519566E-2"/>
          <c:y val="1.763866293572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27874564459926"/>
          <c:y val="0.31405085409209588"/>
          <c:w val="0.81533101045296152"/>
          <c:h val="0.3140508540920958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3'!$E$44,'Figure 3'!$F$44,'Figure 3'!$G$44)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2.9472864346719212</c:v>
                  </c:pt>
                  <c:pt idx="2">
                    <c:v>1.3241984933550452</c:v>
                  </c:pt>
                </c:numCache>
              </c:numRef>
            </c:plus>
            <c:minus>
              <c:numRef>
                <c:f>('Figure 3'!$E$44,'Figure 3'!$F$44,'Figure 3'!$G$44)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2.9472864346719212</c:v>
                  </c:pt>
                  <c:pt idx="2">
                    <c:v>1.3241984933550452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3'!$E$43,'Figure 3'!$F$43,'Figure 3'!$G$43)</c:f>
              <c:numCache>
                <c:formatCode>0.0</c:formatCode>
                <c:ptCount val="3"/>
                <c:pt idx="0">
                  <c:v>1</c:v>
                </c:pt>
                <c:pt idx="1">
                  <c:v>5.8862759026453384</c:v>
                </c:pt>
                <c:pt idx="2">
                  <c:v>1.8031083358896822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3'!$K$44:$M$44</c:f>
                <c:numCache>
                  <c:formatCode>General</c:formatCode>
                  <c:ptCount val="3"/>
                  <c:pt idx="0">
                    <c:v>65.037066047022222</c:v>
                  </c:pt>
                  <c:pt idx="1">
                    <c:v>29.907547281093457</c:v>
                  </c:pt>
                  <c:pt idx="2">
                    <c:v>12.801079494860442</c:v>
                  </c:pt>
                </c:numCache>
              </c:numRef>
            </c:plus>
            <c:minus>
              <c:numRef>
                <c:f>'Figure 3'!$K$44:$M$44</c:f>
                <c:numCache>
                  <c:formatCode>General</c:formatCode>
                  <c:ptCount val="3"/>
                  <c:pt idx="0">
                    <c:v>65.037066047022222</c:v>
                  </c:pt>
                  <c:pt idx="1">
                    <c:v>29.907547281093457</c:v>
                  </c:pt>
                  <c:pt idx="2">
                    <c:v>12.801079494860442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3'!$K$43:$M$43</c:f>
              <c:numCache>
                <c:formatCode>0.0</c:formatCode>
                <c:ptCount val="3"/>
                <c:pt idx="0">
                  <c:v>143.88903002681138</c:v>
                </c:pt>
                <c:pt idx="1">
                  <c:v>46.778106905023492</c:v>
                </c:pt>
                <c:pt idx="2">
                  <c:v>29.691177143037816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2848"/>
        <c:axId val="208508336"/>
      </c:barChart>
      <c:catAx>
        <c:axId val="20850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23142838856"/>
              <c:y val="0.827602871955055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8336"/>
        <c:crosses val="autoZero"/>
        <c:auto val="1"/>
        <c:lblAlgn val="ctr"/>
        <c:lblOffset val="100"/>
        <c:noMultiLvlLbl val="0"/>
      </c:catAx>
      <c:valAx>
        <c:axId val="208508336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28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Circ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955831954127E-2"/>
          <c:y val="1.763918583024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49681528662423"/>
          <c:y val="0.25827898087936185"/>
          <c:w val="0.83121019108280259"/>
          <c:h val="0.450332582046066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3'!$E$66,'Figure 3'!$F$66,'Figure 3'!$G$66)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0.94923725263559311</c:v>
                  </c:pt>
                  <c:pt idx="2">
                    <c:v>0.10655506794238367</c:v>
                  </c:pt>
                </c:numCache>
              </c:numRef>
            </c:plus>
            <c:minus>
              <c:numRef>
                <c:f>('Figure 3'!$E$66,'Figure 3'!$F$66,'Figure 3'!$G$66)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0.94923725263559311</c:v>
                  </c:pt>
                  <c:pt idx="2">
                    <c:v>0.10655506794238367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3'!$E$65,'Figure 3'!$F$65,'Figure 3'!$G$65)</c:f>
              <c:numCache>
                <c:formatCode>0.0</c:formatCode>
                <c:ptCount val="3"/>
                <c:pt idx="0">
                  <c:v>1</c:v>
                </c:pt>
                <c:pt idx="1">
                  <c:v>3.0953979431674057</c:v>
                </c:pt>
                <c:pt idx="2">
                  <c:v>0.23137439504512861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3'!$K$66:$M$66</c:f>
                <c:numCache>
                  <c:formatCode>General</c:formatCode>
                  <c:ptCount val="3"/>
                  <c:pt idx="0">
                    <c:v>7.8613422771230059</c:v>
                  </c:pt>
                  <c:pt idx="1">
                    <c:v>117.41912796914332</c:v>
                  </c:pt>
                  <c:pt idx="2">
                    <c:v>46.943530937506956</c:v>
                  </c:pt>
                </c:numCache>
              </c:numRef>
            </c:plus>
            <c:minus>
              <c:numRef>
                <c:f>'Figure 3'!$K$66:$M$66</c:f>
                <c:numCache>
                  <c:formatCode>General</c:formatCode>
                  <c:ptCount val="3"/>
                  <c:pt idx="0">
                    <c:v>7.8613422771230059</c:v>
                  </c:pt>
                  <c:pt idx="1">
                    <c:v>117.41912796914332</c:v>
                  </c:pt>
                  <c:pt idx="2">
                    <c:v>46.943530937506956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3'!$K$65:$M$65</c:f>
              <c:numCache>
                <c:formatCode>0.0</c:formatCode>
                <c:ptCount val="3"/>
                <c:pt idx="0">
                  <c:v>20.133765340605866</c:v>
                </c:pt>
                <c:pt idx="1">
                  <c:v>217.81147049665529</c:v>
                </c:pt>
                <c:pt idx="2">
                  <c:v>73.772528494511448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7944"/>
        <c:axId val="208503240"/>
      </c:barChart>
      <c:catAx>
        <c:axId val="20850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7298928394"/>
              <c:y val="0.86185395699709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3240"/>
        <c:crosses val="autoZero"/>
        <c:auto val="1"/>
        <c:lblAlgn val="ctr"/>
        <c:lblOffset val="100"/>
        <c:noMultiLvlLbl val="0"/>
      </c:catAx>
      <c:valAx>
        <c:axId val="208503240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794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837700886758E-2"/>
          <c:y val="1.76393392002470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511041009463724"/>
          <c:y val="0.28676573545832179"/>
          <c:w val="0.82965299684542582"/>
          <c:h val="0.3897072815202835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3'!$E$88,'Figure 3'!$F$88,'Figure 3'!$G$88)</c:f>
                <c:numCache>
                  <c:formatCode>General</c:formatCode>
                  <c:ptCount val="3"/>
                  <c:pt idx="0">
                    <c:v>0.61549845406298176</c:v>
                  </c:pt>
                  <c:pt idx="1">
                    <c:v>2.6570867331943386</c:v>
                  </c:pt>
                  <c:pt idx="2">
                    <c:v>0.20890274821174729</c:v>
                  </c:pt>
                </c:numCache>
              </c:numRef>
            </c:plus>
            <c:minus>
              <c:numRef>
                <c:f>('Figure 3'!$E$88,'Figure 3'!$F$88,'Figure 3'!$G$88)</c:f>
                <c:numCache>
                  <c:formatCode>General</c:formatCode>
                  <c:ptCount val="3"/>
                  <c:pt idx="0">
                    <c:v>0.61549845406298176</c:v>
                  </c:pt>
                  <c:pt idx="1">
                    <c:v>2.6570867331943386</c:v>
                  </c:pt>
                  <c:pt idx="2">
                    <c:v>0.20890274821174729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3'!$E$87,'Figure 3'!$F$87,'Figure 3'!$G$87)</c:f>
              <c:numCache>
                <c:formatCode>0.0</c:formatCode>
                <c:ptCount val="3"/>
                <c:pt idx="0">
                  <c:v>0.99999999999999989</c:v>
                </c:pt>
                <c:pt idx="1">
                  <c:v>8.869834064782907</c:v>
                </c:pt>
                <c:pt idx="2">
                  <c:v>0.37968713721005271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3'!$K$88:$M$88</c:f>
                <c:numCache>
                  <c:formatCode>General</c:formatCode>
                  <c:ptCount val="3"/>
                  <c:pt idx="0">
                    <c:v>58.815164118161654</c:v>
                  </c:pt>
                  <c:pt idx="1">
                    <c:v>0.15451986373655074</c:v>
                  </c:pt>
                  <c:pt idx="2">
                    <c:v>14.244718647767421</c:v>
                  </c:pt>
                </c:numCache>
              </c:numRef>
            </c:plus>
            <c:minus>
              <c:numRef>
                <c:f>'Figure 3'!$K$88:$M$88</c:f>
                <c:numCache>
                  <c:formatCode>General</c:formatCode>
                  <c:ptCount val="3"/>
                  <c:pt idx="0">
                    <c:v>58.815164118161654</c:v>
                  </c:pt>
                  <c:pt idx="1">
                    <c:v>0.15451986373655074</c:v>
                  </c:pt>
                  <c:pt idx="2">
                    <c:v>14.244718647767421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3'!$K$87:$M$87</c:f>
              <c:numCache>
                <c:formatCode>0.0</c:formatCode>
                <c:ptCount val="3"/>
                <c:pt idx="0">
                  <c:v>66.025804292169738</c:v>
                </c:pt>
                <c:pt idx="1">
                  <c:v>0.35976516516343099</c:v>
                </c:pt>
                <c:pt idx="2">
                  <c:v>27.261803566870331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9120"/>
        <c:axId val="208504416"/>
      </c:barChart>
      <c:catAx>
        <c:axId val="20850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2025220035"/>
              <c:y val="0.846617261077659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4416"/>
        <c:crosses val="autoZero"/>
        <c:auto val="1"/>
        <c:lblAlgn val="ctr"/>
        <c:lblOffset val="100"/>
        <c:noMultiLvlLbl val="0"/>
      </c:catAx>
      <c:valAx>
        <c:axId val="208504416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912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ε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837700886758E-2"/>
          <c:y val="1.76387082049526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95583596214517"/>
          <c:y val="0.33043618561559795"/>
          <c:w val="0.83280757097791791"/>
          <c:h val="0.28695774013986136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3'!$E$110,'Figure 3'!$F$110,'Figure 3'!$G$110)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8.494404573193151</c:v>
                  </c:pt>
                  <c:pt idx="2">
                    <c:v>2.0749578655109041E-2</c:v>
                  </c:pt>
                </c:numCache>
              </c:numRef>
            </c:plus>
            <c:minus>
              <c:numRef>
                <c:f>('Figure 3'!$E$110,'Figure 3'!$F$110,'Figure 3'!$G$110)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8.494404573193151</c:v>
                  </c:pt>
                  <c:pt idx="2">
                    <c:v>2.0749578655109041E-2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3'!$E$109,'Figure 3'!$F$109,'Figure 3'!$G$109)</c:f>
              <c:numCache>
                <c:formatCode>0.0</c:formatCode>
                <c:ptCount val="3"/>
                <c:pt idx="0">
                  <c:v>0.99999999999999989</c:v>
                </c:pt>
                <c:pt idx="1">
                  <c:v>13.091106283405573</c:v>
                </c:pt>
                <c:pt idx="2">
                  <c:v>7.855296288091039E-2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3'!$K$110:$M$110</c:f>
                <c:numCache>
                  <c:formatCode>General</c:formatCode>
                  <c:ptCount val="3"/>
                  <c:pt idx="0">
                    <c:v>35.058713087189055</c:v>
                  </c:pt>
                  <c:pt idx="1">
                    <c:v>1.6361164643554207</c:v>
                  </c:pt>
                  <c:pt idx="2">
                    <c:v>98.925277186331897</c:v>
                  </c:pt>
                </c:numCache>
              </c:numRef>
            </c:plus>
            <c:minus>
              <c:numRef>
                <c:f>'Figure 3'!$K$110:$M$110</c:f>
                <c:numCache>
                  <c:formatCode>General</c:formatCode>
                  <c:ptCount val="3"/>
                  <c:pt idx="0">
                    <c:v>35.058713087189055</c:v>
                  </c:pt>
                  <c:pt idx="1">
                    <c:v>1.6361164643554207</c:v>
                  </c:pt>
                  <c:pt idx="2">
                    <c:v>98.925277186331897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3'!$K$109:$M$109</c:f>
              <c:numCache>
                <c:formatCode>0.0</c:formatCode>
                <c:ptCount val="3"/>
                <c:pt idx="0">
                  <c:v>58.904412476108632</c:v>
                </c:pt>
                <c:pt idx="1">
                  <c:v>4.3637124531786879</c:v>
                </c:pt>
                <c:pt idx="2">
                  <c:v>327.43767237352841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506768"/>
        <c:axId val="208507552"/>
      </c:barChart>
      <c:catAx>
        <c:axId val="20850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2025220035"/>
              <c:y val="0.81860823918749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7552"/>
        <c:crosses val="autoZero"/>
        <c:auto val="1"/>
        <c:lblAlgn val="ctr"/>
        <c:lblOffset val="100"/>
        <c:noMultiLvlLbl val="0"/>
      </c:catAx>
      <c:valAx>
        <c:axId val="208507552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50676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postswitch </a:t>
            </a:r>
            <a:r>
              <a:rPr lang="el-GR" sz="1200" b="1" i="1">
                <a:latin typeface="Calibri" panose="020F0502020204030204" pitchFamily="34" charset="0"/>
                <a:cs typeface="Calibri" panose="020F0502020204030204" pitchFamily="34" charset="0"/>
              </a:rPr>
              <a:t>γ</a:t>
            </a:r>
            <a:r>
              <a:rPr lang="en-US" sz="1200" b="1" i="1">
                <a:latin typeface="Calibri" panose="020F0502020204030204" pitchFamily="34" charset="0"/>
                <a:cs typeface="Calibri" panose="020F0502020204030204" pitchFamily="34" charset="0"/>
              </a:rPr>
              <a:t>1</a:t>
            </a: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837700886758E-2"/>
          <c:y val="1.76387162131049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95583596214517"/>
          <c:y val="0.33333618880370081"/>
          <c:w val="0.83280757097791791"/>
          <c:h val="0.28070415899259005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3'!$E$132,'Figure 3'!$F$132,'Figure 3'!$G$132)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2.3000292549993415</c:v>
                  </c:pt>
                  <c:pt idx="2">
                    <c:v>12.823207198393607</c:v>
                  </c:pt>
                </c:numCache>
              </c:numRef>
            </c:plus>
            <c:minus>
              <c:numRef>
                <c:f>('Figure 3'!$E$132,'Figure 3'!$F$132,'Figure 3'!$G$132)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2.3000292549993415</c:v>
                  </c:pt>
                  <c:pt idx="2">
                    <c:v>12.823207198393607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3'!$E$131,'Figure 3'!$F$131,'Figure 3'!$G$131)</c:f>
              <c:numCache>
                <c:formatCode>0.0</c:formatCode>
                <c:ptCount val="3"/>
                <c:pt idx="0">
                  <c:v>1</c:v>
                </c:pt>
                <c:pt idx="1">
                  <c:v>10.272566946245332</c:v>
                </c:pt>
                <c:pt idx="2">
                  <c:v>14.448967147566288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3'!$K$132:$M$132</c:f>
                <c:numCache>
                  <c:formatCode>General</c:formatCode>
                  <c:ptCount val="3"/>
                  <c:pt idx="0">
                    <c:v>16.938064759778488</c:v>
                  </c:pt>
                  <c:pt idx="1">
                    <c:v>48.273741241169866</c:v>
                  </c:pt>
                  <c:pt idx="2">
                    <c:v>16.455096975368907</c:v>
                  </c:pt>
                </c:numCache>
              </c:numRef>
            </c:plus>
            <c:minus>
              <c:numRef>
                <c:f>'Figure 3'!$K$132:$M$132</c:f>
                <c:numCache>
                  <c:formatCode>General</c:formatCode>
                  <c:ptCount val="3"/>
                  <c:pt idx="0">
                    <c:v>16.938064759778488</c:v>
                  </c:pt>
                  <c:pt idx="1">
                    <c:v>48.273741241169866</c:v>
                  </c:pt>
                  <c:pt idx="2">
                    <c:v>16.455096975368907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3'!$K$131:$M$131</c:f>
              <c:numCache>
                <c:formatCode>0.0</c:formatCode>
                <c:ptCount val="3"/>
                <c:pt idx="0">
                  <c:v>53.667045994256569</c:v>
                </c:pt>
                <c:pt idx="1">
                  <c:v>86.053676773286156</c:v>
                </c:pt>
                <c:pt idx="2">
                  <c:v>31.203557287384047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327320"/>
        <c:axId val="208332024"/>
      </c:barChart>
      <c:catAx>
        <c:axId val="20832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OVA, µg</a:t>
                </a:r>
              </a:p>
            </c:rich>
          </c:tx>
          <c:layout>
            <c:manualLayout>
              <c:xMode val="edge"/>
              <c:yMode val="edge"/>
              <c:x val="0.42800202025220035"/>
              <c:y val="0.817017083390891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332024"/>
        <c:crosses val="autoZero"/>
        <c:auto val="1"/>
        <c:lblAlgn val="ctr"/>
        <c:lblOffset val="100"/>
        <c:noMultiLvlLbl val="0"/>
      </c:catAx>
      <c:valAx>
        <c:axId val="208332024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32732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5711453883531"/>
          <c:y val="5.391253158642588E-2"/>
          <c:w val="0.78618749999999982"/>
          <c:h val="0.89217556138815979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4'!$L$4:$L$8</c:f>
                <c:numCache>
                  <c:formatCode>General</c:formatCode>
                  <c:ptCount val="5"/>
                  <c:pt idx="0">
                    <c:v>0.11282354759939187</c:v>
                  </c:pt>
                  <c:pt idx="1">
                    <c:v>0.36716354135053908</c:v>
                  </c:pt>
                  <c:pt idx="2">
                    <c:v>8.2778382389109506E-2</c:v>
                  </c:pt>
                  <c:pt idx="3">
                    <c:v>0.229019166823027</c:v>
                  </c:pt>
                  <c:pt idx="4">
                    <c:v>0.36838706613725097</c:v>
                  </c:pt>
                </c:numCache>
              </c:numRef>
            </c:plus>
            <c:minus>
              <c:numRef>
                <c:f>'Figure 4'!$L$4:$L$8</c:f>
                <c:numCache>
                  <c:formatCode>General</c:formatCode>
                  <c:ptCount val="5"/>
                  <c:pt idx="0">
                    <c:v>0.11282354759939187</c:v>
                  </c:pt>
                  <c:pt idx="1">
                    <c:v>0.36716354135053908</c:v>
                  </c:pt>
                  <c:pt idx="2">
                    <c:v>8.2778382389109506E-2</c:v>
                  </c:pt>
                  <c:pt idx="3">
                    <c:v>0.229019166823027</c:v>
                  </c:pt>
                  <c:pt idx="4">
                    <c:v>0.36838706613725097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4'!$K$4:$K$8</c:f>
              <c:numCache>
                <c:formatCode>0.000</c:formatCode>
                <c:ptCount val="5"/>
                <c:pt idx="0">
                  <c:v>0.17285714285714285</c:v>
                </c:pt>
                <c:pt idx="1">
                  <c:v>0.7583333333333333</c:v>
                </c:pt>
                <c:pt idx="2">
                  <c:v>0.21800000000000003</c:v>
                </c:pt>
                <c:pt idx="3">
                  <c:v>0.49428571428571433</c:v>
                </c:pt>
                <c:pt idx="4">
                  <c:v>1.0583333333333333</c:v>
                </c:pt>
              </c:numCache>
            </c:numRef>
          </c:val>
        </c:ser>
        <c:ser>
          <c:idx val="1"/>
          <c:order val="1"/>
          <c:tx>
            <c:v>0.3</c:v>
          </c:tx>
          <c:spPr>
            <a:solidFill>
              <a:srgbClr val="0000FF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4'!$L$4:$L$8</c:f>
                <c:numCache>
                  <c:formatCode>General</c:formatCode>
                  <c:ptCount val="5"/>
                  <c:pt idx="0">
                    <c:v>0.11282354759939187</c:v>
                  </c:pt>
                  <c:pt idx="1">
                    <c:v>0.36716354135053908</c:v>
                  </c:pt>
                  <c:pt idx="2">
                    <c:v>8.2778382389109506E-2</c:v>
                  </c:pt>
                  <c:pt idx="3">
                    <c:v>0.229019166823027</c:v>
                  </c:pt>
                  <c:pt idx="4">
                    <c:v>0.36838706613725097</c:v>
                  </c:pt>
                </c:numCache>
              </c:numRef>
            </c:plus>
            <c:minus>
              <c:numRef>
                <c:f>'Figure 4'!$L$4:$L$8</c:f>
                <c:numCache>
                  <c:formatCode>General</c:formatCode>
                  <c:ptCount val="5"/>
                  <c:pt idx="0">
                    <c:v>0.11282354759939187</c:v>
                  </c:pt>
                  <c:pt idx="1">
                    <c:v>0.36716354135053908</c:v>
                  </c:pt>
                  <c:pt idx="2">
                    <c:v>8.2778382389109506E-2</c:v>
                  </c:pt>
                  <c:pt idx="3">
                    <c:v>0.229019166823027</c:v>
                  </c:pt>
                  <c:pt idx="4">
                    <c:v>0.36838706613725097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4'!$K$9:$K$13</c:f>
              <c:numCache>
                <c:formatCode>0.000</c:formatCode>
                <c:ptCount val="5"/>
                <c:pt idx="0">
                  <c:v>0.16428571428571431</c:v>
                </c:pt>
                <c:pt idx="1">
                  <c:v>0.79</c:v>
                </c:pt>
                <c:pt idx="2">
                  <c:v>0.49428571428571427</c:v>
                </c:pt>
                <c:pt idx="3">
                  <c:v>0.10200000000000001</c:v>
                </c:pt>
                <c:pt idx="4">
                  <c:v>1.9028571428571426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8325360"/>
        <c:axId val="208328104"/>
      </c:barChart>
      <c:catAx>
        <c:axId val="20832536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8328104"/>
        <c:crosses val="autoZero"/>
        <c:auto val="1"/>
        <c:lblAlgn val="ctr"/>
        <c:lblOffset val="100"/>
        <c:noMultiLvlLbl val="0"/>
      </c:catAx>
      <c:valAx>
        <c:axId val="20832810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</a:t>
                </a: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iBALT, %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8448038797622708E-2"/>
              <c:y val="0.253387303013249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solidFill>
            <a:schemeClr val="bg1"/>
          </a:solidFill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32536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555085503103896"/>
          <c:y val="0.33060215087072575"/>
          <c:w val="0.13543133267281984"/>
          <c:h val="0.2054311838471171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5694444444449"/>
          <c:y val="9.7591795182214641E-2"/>
          <c:w val="0.78618749999999982"/>
          <c:h val="0.8484963336956075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4'!$L$4:$L$8</c:f>
                <c:numCache>
                  <c:formatCode>General</c:formatCode>
                  <c:ptCount val="5"/>
                  <c:pt idx="0">
                    <c:v>0.11282354759939187</c:v>
                  </c:pt>
                  <c:pt idx="1">
                    <c:v>0.36716354135053908</c:v>
                  </c:pt>
                  <c:pt idx="2">
                    <c:v>8.2778382389109506E-2</c:v>
                  </c:pt>
                  <c:pt idx="3">
                    <c:v>0.229019166823027</c:v>
                  </c:pt>
                  <c:pt idx="4">
                    <c:v>0.36838706613725097</c:v>
                  </c:pt>
                </c:numCache>
              </c:numRef>
            </c:plus>
            <c:minus>
              <c:numRef>
                <c:f>'Figure 4'!$L$4:$L$8</c:f>
                <c:numCache>
                  <c:formatCode>General</c:formatCode>
                  <c:ptCount val="5"/>
                  <c:pt idx="0">
                    <c:v>0.11282354759939187</c:v>
                  </c:pt>
                  <c:pt idx="1">
                    <c:v>0.36716354135053908</c:v>
                  </c:pt>
                  <c:pt idx="2">
                    <c:v>8.2778382389109506E-2</c:v>
                  </c:pt>
                  <c:pt idx="3">
                    <c:v>0.229019166823027</c:v>
                  </c:pt>
                  <c:pt idx="4">
                    <c:v>0.36838706613725097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4'!$K$4:$K$8</c:f>
              <c:numCache>
                <c:formatCode>0.000</c:formatCode>
                <c:ptCount val="5"/>
                <c:pt idx="0">
                  <c:v>0.17285714285714285</c:v>
                </c:pt>
                <c:pt idx="1">
                  <c:v>0.7583333333333333</c:v>
                </c:pt>
                <c:pt idx="2">
                  <c:v>0.21800000000000003</c:v>
                </c:pt>
                <c:pt idx="3">
                  <c:v>0.49428571428571433</c:v>
                </c:pt>
                <c:pt idx="4">
                  <c:v>1.0583333333333333</c:v>
                </c:pt>
              </c:numCache>
            </c:numRef>
          </c:val>
        </c:ser>
        <c:ser>
          <c:idx val="1"/>
          <c:order val="1"/>
          <c:tx>
            <c:v>30</c:v>
          </c:tx>
          <c:spPr>
            <a:solidFill>
              <a:srgbClr val="FF0000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4'!$L$14:$L$18</c:f>
                <c:numCache>
                  <c:formatCode>General</c:formatCode>
                  <c:ptCount val="5"/>
                  <c:pt idx="0">
                    <c:v>3.4985096954758738E-2</c:v>
                  </c:pt>
                  <c:pt idx="1">
                    <c:v>0.44399894040280241</c:v>
                  </c:pt>
                  <c:pt idx="2">
                    <c:v>0.86417813255405929</c:v>
                  </c:pt>
                  <c:pt idx="3">
                    <c:v>0.47267672071604161</c:v>
                  </c:pt>
                  <c:pt idx="4">
                    <c:v>0.51811707495665837</c:v>
                  </c:pt>
                </c:numCache>
              </c:numRef>
            </c:plus>
            <c:minus>
              <c:numRef>
                <c:f>'Figure 4'!$L$14:$L$18</c:f>
                <c:numCache>
                  <c:formatCode>General</c:formatCode>
                  <c:ptCount val="5"/>
                  <c:pt idx="0">
                    <c:v>3.4985096954758738E-2</c:v>
                  </c:pt>
                  <c:pt idx="1">
                    <c:v>0.44399894040280241</c:v>
                  </c:pt>
                  <c:pt idx="2">
                    <c:v>0.86417813255405929</c:v>
                  </c:pt>
                  <c:pt idx="3">
                    <c:v>0.47267672071604161</c:v>
                  </c:pt>
                  <c:pt idx="4">
                    <c:v>0.51811707495665837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4'!$K$14:$K$18</c:f>
              <c:numCache>
                <c:formatCode>0.000</c:formatCode>
                <c:ptCount val="5"/>
                <c:pt idx="0">
                  <c:v>5.4285714285714284E-2</c:v>
                </c:pt>
                <c:pt idx="1">
                  <c:v>1.2214285714285715</c:v>
                </c:pt>
                <c:pt idx="2">
                  <c:v>2.5749999999999997</c:v>
                </c:pt>
                <c:pt idx="3">
                  <c:v>1.3550000000000002</c:v>
                </c:pt>
                <c:pt idx="4">
                  <c:v>1.5571428571428572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8332808"/>
        <c:axId val="208328888"/>
      </c:barChart>
      <c:catAx>
        <c:axId val="20833280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8328888"/>
        <c:crosses val="autoZero"/>
        <c:auto val="1"/>
        <c:lblAlgn val="ctr"/>
        <c:lblOffset val="100"/>
        <c:noMultiLvlLbl val="0"/>
      </c:catAx>
      <c:valAx>
        <c:axId val="208328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</a:t>
                </a:r>
                <a:r>
                  <a:rPr lang="en-US" sz="14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iBALT, %</a:t>
                </a:r>
                <a:endParaRPr lang="ru-RU" sz="14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278886553134531E-2"/>
              <c:y val="0.229600289097667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solidFill>
            <a:schemeClr val="bg1"/>
          </a:solidFill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8332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548903427832271"/>
          <c:y val="0.23441943937903054"/>
          <c:w val="0.1328905810231861"/>
          <c:h val="0.25806203147595785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5054685332961"/>
          <c:y val="6.7500082397561514E-2"/>
          <c:w val="0.80516616501193161"/>
          <c:h val="0.755000921631984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IgE'!$R$98:$R$102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0.25800000000000001</c:v>
                </c:pt>
                <c:pt idx="4">
                  <c:v>0.442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IgE'!$S$98:$S$102</c:f>
              <c:numCache>
                <c:formatCode>General</c:formatCode>
                <c:ptCount val="5"/>
                <c:pt idx="0">
                  <c:v>0.18099999999999999</c:v>
                </c:pt>
                <c:pt idx="1">
                  <c:v>0.254</c:v>
                </c:pt>
                <c:pt idx="2">
                  <c:v>0.11</c:v>
                </c:pt>
                <c:pt idx="3">
                  <c:v>0.31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IgE'!$T$98:$T$102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0.47599999999999998</c:v>
                </c:pt>
                <c:pt idx="3">
                  <c:v>0.11</c:v>
                </c:pt>
                <c:pt idx="4">
                  <c:v>0.46700000000000003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IgE'!$U$98:$U$102</c:f>
              <c:numCache>
                <c:formatCode>General</c:formatCode>
                <c:ptCount val="5"/>
                <c:pt idx="0">
                  <c:v>0.54800000000000004</c:v>
                </c:pt>
                <c:pt idx="1">
                  <c:v>0.128</c:v>
                </c:pt>
                <c:pt idx="2">
                  <c:v>0.59899999999999998</c:v>
                </c:pt>
                <c:pt idx="3">
                  <c:v>0.27100000000000002</c:v>
                </c:pt>
                <c:pt idx="4">
                  <c:v>0.253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IgE'!$V$98:$V$102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0.11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IgE'!$W$98:$W$102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IgE'!$X$98:$X$102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plus>
            <c:min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IgE'!$Y$98:$Y$102</c:f>
              <c:numCache>
                <c:formatCode>0.000</c:formatCode>
                <c:ptCount val="5"/>
                <c:pt idx="0">
                  <c:v>0.21180000000000004</c:v>
                </c:pt>
                <c:pt idx="1">
                  <c:v>0.1424</c:v>
                </c:pt>
                <c:pt idx="2">
                  <c:v>0.28099999999999997</c:v>
                </c:pt>
                <c:pt idx="3">
                  <c:v>0.20980000000000004</c:v>
                </c:pt>
                <c:pt idx="4">
                  <c:v>0.27440000000000003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74352"/>
        <c:axId val="148875920"/>
      </c:scatterChart>
      <c:valAx>
        <c:axId val="14887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8875920"/>
        <c:crossesAt val="0.1"/>
        <c:crossBetween val="midCat"/>
      </c:valAx>
      <c:valAx>
        <c:axId val="14887592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37089201877934E-2"/>
              <c:y val="0.36250052493438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8743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657644199683398"/>
          <c:y val="0.14576295312988799"/>
          <c:w val="0.69863325232436302"/>
          <c:h val="0.701696076695042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[2]CXCL13!$R$17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[2]CXCL13!$V$18:$V$20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24.485215561137714</c:v>
                  </c:pt>
                  <c:pt idx="2">
                    <c:v>12.727429628624172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[2]CXCL13!$Q$18:$Q$20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[2]CXCL13!$R$18:$R$20</c:f>
              <c:numCache>
                <c:formatCode>General</c:formatCode>
                <c:ptCount val="3"/>
                <c:pt idx="0">
                  <c:v>70.163769211388242</c:v>
                </c:pt>
                <c:pt idx="1">
                  <c:v>106.33975812547243</c:v>
                </c:pt>
                <c:pt idx="2">
                  <c:v>112.10317460317462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28496"/>
        <c:axId val="208323008"/>
      </c:barChart>
      <c:catAx>
        <c:axId val="20832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3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832300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CXCL13, pg/mL</a:t>
                </a:r>
              </a:p>
            </c:rich>
          </c:tx>
          <c:layout>
            <c:manualLayout>
              <c:xMode val="edge"/>
              <c:yMode val="edge"/>
              <c:x val="2.2831050228310501E-2"/>
              <c:y val="0.308474932158903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8496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096082167811215"/>
          <c:y val="2.0338983050847456E-2"/>
          <c:w val="0.34246719160104983"/>
          <c:h val="0.23050883046398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801814683110346"/>
          <c:y val="0.1466671440987764"/>
          <c:w val="0.64135285367572248"/>
          <c:h val="0.69666893446918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[2]CXCL13!$S$17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[2]CXCL13!$V$18:$V$20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24.485215561137714</c:v>
                  </c:pt>
                  <c:pt idx="2">
                    <c:v>12.727429628624172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[2]CXCL13!$Q$18:$Q$20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[2]CXCL13!$S$18:$S$20</c:f>
              <c:numCache>
                <c:formatCode>General</c:formatCode>
                <c:ptCount val="3"/>
                <c:pt idx="0">
                  <c:v>103.42403628117916</c:v>
                </c:pt>
                <c:pt idx="1">
                  <c:v>127.81557067271356</c:v>
                </c:pt>
                <c:pt idx="2">
                  <c:v>292.6603678508439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29672"/>
        <c:axId val="208324184"/>
      </c:barChart>
      <c:catAx>
        <c:axId val="208329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4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83241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CXCL13, pg/mL</a:t>
                </a:r>
              </a:p>
            </c:rich>
          </c:tx>
          <c:layout>
            <c:manualLayout>
              <c:xMode val="edge"/>
              <c:yMode val="edge"/>
              <c:x val="2.1097046413502109E-2"/>
              <c:y val="0.310001049868766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9672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991738374475344"/>
          <c:y val="1.6666666666666666E-2"/>
          <c:w val="0.31645702515033725"/>
          <c:h val="0.226667366579177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51127819548884"/>
          <c:y val="0.14576295312988799"/>
          <c:w val="0.65037593984962405"/>
          <c:h val="0.701696076695042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[2]CXCL13!$T$17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[2]CXCL13!$V$18:$V$20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24.485215561137714</c:v>
                  </c:pt>
                  <c:pt idx="2">
                    <c:v>12.727429628624172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[2]CXCL13!$Q$18:$Q$20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[2]CXCL13!$T$18:$T$20</c:f>
              <c:numCache>
                <c:formatCode>General</c:formatCode>
                <c:ptCount val="3"/>
                <c:pt idx="0">
                  <c:v>110.43083900226759</c:v>
                </c:pt>
                <c:pt idx="1">
                  <c:v>191.45880574452002</c:v>
                </c:pt>
                <c:pt idx="2">
                  <c:v>191.45880574452002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26536"/>
        <c:axId val="208324968"/>
      </c:barChart>
      <c:catAx>
        <c:axId val="208326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4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832496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CXCL13, pg/mL</a:t>
                </a:r>
              </a:p>
            </c:rich>
          </c:tx>
          <c:layout>
            <c:manualLayout>
              <c:xMode val="edge"/>
              <c:yMode val="edge"/>
              <c:x val="3.3834586466165412E-2"/>
              <c:y val="0.308474932158903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653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857142857142855"/>
          <c:y val="1.6949152542372881E-2"/>
          <c:w val="0.28195488721804512"/>
          <c:h val="0.230508830463988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CCXL13!$V$18:$V$20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24.485215561137714</c:v>
                  </c:pt>
                  <c:pt idx="2">
                    <c:v>12.727429628624172</c:v>
                  </c:pt>
                </c:numCache>
              </c:numRef>
            </c:plus>
            <c:minus>
              <c:numRef>
                <c:f>CCXL13!$V$18:$V$20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24.485215561137714</c:v>
                  </c:pt>
                  <c:pt idx="2">
                    <c:v>12.727429628624172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CCXL13!$Q$18:$Q$20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[2]CXCL13!$R$18:$R$20</c:f>
              <c:numCache>
                <c:formatCode>General</c:formatCode>
                <c:ptCount val="3"/>
                <c:pt idx="0">
                  <c:v>70.163769211388242</c:v>
                </c:pt>
                <c:pt idx="1">
                  <c:v>106.33975812547243</c:v>
                </c:pt>
                <c:pt idx="2">
                  <c:v>112.10317460317462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percentage"/>
            <c:noEndCap val="0"/>
            <c:val val="30"/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CCXL13!$Q$18:$Q$20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[2]CXCL13!$S$18:$S$20</c:f>
              <c:numCache>
                <c:formatCode>General</c:formatCode>
                <c:ptCount val="3"/>
                <c:pt idx="0">
                  <c:v>103.42403628117916</c:v>
                </c:pt>
                <c:pt idx="1">
                  <c:v>127.81557067271356</c:v>
                </c:pt>
                <c:pt idx="2">
                  <c:v>292.6603678508439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percentage"/>
            <c:noEndCap val="0"/>
            <c:val val="24"/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CCXL13!$Q$18:$Q$20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[2]CXCL13!$T$18:$T$20</c:f>
              <c:numCache>
                <c:formatCode>General</c:formatCode>
                <c:ptCount val="3"/>
                <c:pt idx="0">
                  <c:v>110.43083900226759</c:v>
                </c:pt>
                <c:pt idx="1">
                  <c:v>191.45880574452002</c:v>
                </c:pt>
                <c:pt idx="2">
                  <c:v>191.45880574452002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25752"/>
        <c:axId val="208330064"/>
      </c:barChart>
      <c:catAx>
        <c:axId val="208325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8330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833006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pg/mL</a:t>
                </a:r>
              </a:p>
            </c:rich>
          </c:tx>
          <c:layout>
            <c:manualLayout>
              <c:xMode val="edge"/>
              <c:yMode val="edge"/>
              <c:x val="2.040809327846365E-2"/>
              <c:y val="0.348499999999999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8325752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259156378600824"/>
          <c:y val="4.8419540229885059E-3"/>
          <c:w val="0.24914609053497944"/>
          <c:h val="0.255622605363984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 Cyr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75000000000001"/>
          <c:y val="8.3623693379790975E-2"/>
          <c:w val="0.76875000000000016"/>
          <c:h val="0.7630662020905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Bcl cytokines'!$Q$6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cytokines'!$U$7:$U$9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1.9717653111168461</c:v>
                  </c:pt>
                  <c:pt idx="2">
                    <c:v>8.6929478377240184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cytokines'!$Q$7:$Q$9</c:f>
              <c:numCache>
                <c:formatCode>0.0</c:formatCode>
                <c:ptCount val="3"/>
                <c:pt idx="0">
                  <c:v>1.0000000000000002</c:v>
                </c:pt>
                <c:pt idx="1">
                  <c:v>7.4468269128591409</c:v>
                </c:pt>
                <c:pt idx="2">
                  <c:v>29.506525359622614</c:v>
                </c:pt>
              </c:numCache>
            </c:numRef>
          </c:val>
        </c:ser>
        <c:ser>
          <c:idx val="1"/>
          <c:order val="1"/>
          <c:tx>
            <c:strRef>
              <c:f>' Bcl cytokines'!$R$6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cytokines'!$V$7:$V$9</c:f>
                <c:numCache>
                  <c:formatCode>General</c:formatCode>
                  <c:ptCount val="3"/>
                  <c:pt idx="0">
                    <c:v>0.56152776818227046</c:v>
                  </c:pt>
                  <c:pt idx="1">
                    <c:v>0.55858423446219074</c:v>
                  </c:pt>
                  <c:pt idx="2">
                    <c:v>5.1077512550771917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cytokines'!$R$7:$R$9</c:f>
              <c:numCache>
                <c:formatCode>0.0</c:formatCode>
                <c:ptCount val="3"/>
                <c:pt idx="0">
                  <c:v>1.1301638291304912</c:v>
                </c:pt>
                <c:pt idx="1">
                  <c:v>3.5528997428458275</c:v>
                </c:pt>
                <c:pt idx="2">
                  <c:v>10.548830730872723</c:v>
                </c:pt>
              </c:numCache>
            </c:numRef>
          </c:val>
        </c:ser>
        <c:ser>
          <c:idx val="2"/>
          <c:order val="2"/>
          <c:tx>
            <c:strRef>
              <c:f>' Bcl cytokines'!$S$6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cytokines'!$W$7:$W$9</c:f>
                <c:numCache>
                  <c:formatCode>General</c:formatCode>
                  <c:ptCount val="3"/>
                  <c:pt idx="0">
                    <c:v>0.48271987535831451</c:v>
                  </c:pt>
                  <c:pt idx="1">
                    <c:v>2.6391921605585691</c:v>
                  </c:pt>
                  <c:pt idx="2">
                    <c:v>24.544770136746163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cytokines'!$S$7:$S$9</c:f>
              <c:numCache>
                <c:formatCode>0.0</c:formatCode>
                <c:ptCount val="3"/>
                <c:pt idx="0">
                  <c:v>1.6171781520035531</c:v>
                </c:pt>
                <c:pt idx="1">
                  <c:v>5.6783005884602078</c:v>
                </c:pt>
                <c:pt idx="2">
                  <c:v>121.01705582446833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1240"/>
        <c:axId val="208326928"/>
      </c:barChart>
      <c:catAx>
        <c:axId val="208331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692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832692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cd19, Ct (norm)</a:t>
                </a:r>
              </a:p>
            </c:rich>
          </c:tx>
          <c:layout>
            <c:manualLayout>
              <c:xMode val="edge"/>
              <c:yMode val="edge"/>
              <c:x val="1.5625E-2"/>
              <c:y val="0.271777003484320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1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8749999999999999"/>
          <c:y val="1.7421602787456445E-2"/>
          <c:w val="0.24062500000000003"/>
          <c:h val="0.2439024390243902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1826625387"/>
          <c:y val="8.7272727272727252E-2"/>
          <c:w val="0.74613003095975239"/>
          <c:h val="0.7527272727272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Bcl cytokines'!$Q$10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cytokines'!$U$11:$U$13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0.91101809728844985</c:v>
                  </c:pt>
                  <c:pt idx="2">
                    <c:v>0.61973790781322635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cytokines'!$P$11:$P$13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cytokines'!$Q$11:$Q$13</c:f>
              <c:numCache>
                <c:formatCode>0.0</c:formatCode>
                <c:ptCount val="3"/>
                <c:pt idx="0">
                  <c:v>1.0000000000000002</c:v>
                </c:pt>
                <c:pt idx="1">
                  <c:v>2.4731214671766968</c:v>
                </c:pt>
                <c:pt idx="2">
                  <c:v>2.1459809618303987</c:v>
                </c:pt>
              </c:numCache>
            </c:numRef>
          </c:val>
        </c:ser>
        <c:ser>
          <c:idx val="1"/>
          <c:order val="1"/>
          <c:tx>
            <c:strRef>
              <c:f>' Bcl cytokines'!$R$10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cytokines'!$V$11:$V$13</c:f>
                <c:numCache>
                  <c:formatCode>General</c:formatCode>
                  <c:ptCount val="3"/>
                  <c:pt idx="0">
                    <c:v>0.57777437094412332</c:v>
                  </c:pt>
                  <c:pt idx="1">
                    <c:v>0.99477235428942345</c:v>
                  </c:pt>
                  <c:pt idx="2">
                    <c:v>2.7171327402834291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cytokines'!$P$11:$P$13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cytokines'!$R$11:$R$13</c:f>
              <c:numCache>
                <c:formatCode>0.0</c:formatCode>
                <c:ptCount val="3"/>
                <c:pt idx="0">
                  <c:v>1.1284403663328266</c:v>
                </c:pt>
                <c:pt idx="1">
                  <c:v>1.5753717812576238</c:v>
                </c:pt>
                <c:pt idx="2">
                  <c:v>8.012135081824427</c:v>
                </c:pt>
              </c:numCache>
            </c:numRef>
          </c:val>
        </c:ser>
        <c:ser>
          <c:idx val="2"/>
          <c:order val="2"/>
          <c:tx>
            <c:strRef>
              <c:f>' Bcl cytokines'!$S$10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cytokines'!$W$11:$W$13</c:f>
                <c:numCache>
                  <c:formatCode>General</c:formatCode>
                  <c:ptCount val="3"/>
                  <c:pt idx="0">
                    <c:v>65.013735127087529</c:v>
                  </c:pt>
                  <c:pt idx="1">
                    <c:v>394.09666811656024</c:v>
                  </c:pt>
                  <c:pt idx="2">
                    <c:v>36.808384380433246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cytokines'!$P$11:$P$13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cytokines'!$S$11:$S$13</c:f>
              <c:numCache>
                <c:formatCode>0.0</c:formatCode>
                <c:ptCount val="3"/>
                <c:pt idx="0">
                  <c:v>215.77179444337423</c:v>
                </c:pt>
                <c:pt idx="1">
                  <c:v>1755.1442152143204</c:v>
                </c:pt>
                <c:pt idx="2">
                  <c:v>79.217752922785721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0848"/>
        <c:axId val="208331632"/>
      </c:barChart>
      <c:catAx>
        <c:axId val="20833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163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833163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Bcl6, Ct (norm)</a:t>
                </a:r>
              </a:p>
            </c:rich>
          </c:tx>
          <c:layout>
            <c:manualLayout>
              <c:xMode val="edge"/>
              <c:yMode val="edge"/>
              <c:x val="1.5479876160990712E-2"/>
              <c:y val="0.2654545454545454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0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578947368421051"/>
          <c:y val="1.8181818181818181E-2"/>
          <c:w val="0.23839009287925694"/>
          <c:h val="0.2545454545454545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49246530366091"/>
          <c:y val="8.3623693379790975E-2"/>
          <c:w val="0.76489145292211547"/>
          <c:h val="0.7630662020905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Bcl cytokines'!$Q$14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cytokines'!$U$15:$U$17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1.0767946988357642</c:v>
                  </c:pt>
                  <c:pt idx="2">
                    <c:v>8.7721218743350153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cytokines'!$P$15:$P$17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cytokines'!$Q$15:$Q$17</c:f>
              <c:numCache>
                <c:formatCode>0.0</c:formatCode>
                <c:ptCount val="3"/>
                <c:pt idx="0">
                  <c:v>1</c:v>
                </c:pt>
                <c:pt idx="1">
                  <c:v>5.2431663689460954</c:v>
                </c:pt>
                <c:pt idx="2">
                  <c:v>23.156026238129304</c:v>
                </c:pt>
              </c:numCache>
            </c:numRef>
          </c:val>
        </c:ser>
        <c:ser>
          <c:idx val="1"/>
          <c:order val="1"/>
          <c:tx>
            <c:strRef>
              <c:f>' Bcl cytokines'!$R$14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cytokines'!$V$15:$V$17</c:f>
                <c:numCache>
                  <c:formatCode>General</c:formatCode>
                  <c:ptCount val="3"/>
                  <c:pt idx="0">
                    <c:v>0.34585186418369079</c:v>
                  </c:pt>
                  <c:pt idx="1">
                    <c:v>1.5858030898280171</c:v>
                  </c:pt>
                  <c:pt idx="2">
                    <c:v>1.2206998233380677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cytokines'!$P$15:$P$17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cytokines'!$R$15:$R$17</c:f>
              <c:numCache>
                <c:formatCode>0.0</c:formatCode>
                <c:ptCount val="3"/>
                <c:pt idx="0">
                  <c:v>0.99446927787407191</c:v>
                </c:pt>
                <c:pt idx="1">
                  <c:v>7.1863220222005753</c:v>
                </c:pt>
                <c:pt idx="2">
                  <c:v>5.3932691646106585</c:v>
                </c:pt>
              </c:numCache>
            </c:numRef>
          </c:val>
        </c:ser>
        <c:ser>
          <c:idx val="2"/>
          <c:order val="2"/>
          <c:tx>
            <c:strRef>
              <c:f>' Bcl cytokines'!$S$14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 Bcl cytokines'!$W$15:$W$17</c:f>
                <c:numCache>
                  <c:formatCode>General</c:formatCode>
                  <c:ptCount val="3"/>
                  <c:pt idx="0">
                    <c:v>0.41640460365195858</c:v>
                  </c:pt>
                  <c:pt idx="1">
                    <c:v>2.0177903991843387</c:v>
                  </c:pt>
                  <c:pt idx="2">
                    <c:v>63.016117830662537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' Bcl cytokines'!$P$15:$P$17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cytokines'!$S$15:$S$17</c:f>
              <c:numCache>
                <c:formatCode>0.0</c:formatCode>
                <c:ptCount val="3"/>
                <c:pt idx="0">
                  <c:v>1.3579977439456101</c:v>
                </c:pt>
                <c:pt idx="1">
                  <c:v>4.7571870068956761</c:v>
                </c:pt>
                <c:pt idx="2">
                  <c:v>81.289412992976679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4376"/>
        <c:axId val="208322616"/>
      </c:barChart>
      <c:catAx>
        <c:axId val="20833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2261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832261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Ebi2, Ct (norm)</a:t>
                </a:r>
              </a:p>
            </c:rich>
          </c:tx>
          <c:layout>
            <c:manualLayout>
              <c:xMode val="edge"/>
              <c:yMode val="edge"/>
              <c:x val="1.5673981191222569E-2"/>
              <c:y val="0.275261324041811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4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661474917516186"/>
          <c:y val="1.7421602787456445E-2"/>
          <c:w val="0.24137963945729357"/>
          <c:h val="0.2439024390243902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82600702507139"/>
          <c:y val="9.2526690391459096E-2"/>
          <c:w val="0.78730402810028555"/>
          <c:h val="0.758007117437722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Bcl cytokines'!$Q$18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cytokines'!$U$19:$U$21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1.3379638154340661</c:v>
                  </c:pt>
                  <c:pt idx="2">
                    <c:v>2.5026559198518896</c:v>
                  </c:pt>
                </c:numCache>
              </c:numRef>
            </c:plus>
            <c:minus>
              <c:numRef>
                <c:f>' Bcl cytokines'!$U$19:$U$21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1.3379638154340661</c:v>
                  </c:pt>
                  <c:pt idx="2">
                    <c:v>2.5026559198518896</c:v>
                  </c:pt>
                </c:numCache>
              </c:numRef>
            </c:minus>
            <c:spPr>
              <a:solidFill>
                <a:srgbClr val="808080"/>
              </a:solidFill>
              <a:ln w="12700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cytokines'!$P$19:$P$21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cytokines'!$Q$19:$Q$21</c:f>
              <c:numCache>
                <c:formatCode>0.0</c:formatCode>
                <c:ptCount val="3"/>
                <c:pt idx="0">
                  <c:v>1</c:v>
                </c:pt>
                <c:pt idx="1">
                  <c:v>10.319526603403615</c:v>
                </c:pt>
                <c:pt idx="2">
                  <c:v>4.5319135210122061</c:v>
                </c:pt>
              </c:numCache>
            </c:numRef>
          </c:val>
        </c:ser>
        <c:ser>
          <c:idx val="1"/>
          <c:order val="1"/>
          <c:tx>
            <c:strRef>
              <c:f>' Bcl cytokines'!$R$18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cytokines'!$V$19:$V$21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0.55960743850226258</c:v>
                  </c:pt>
                  <c:pt idx="2">
                    <c:v>2.0545353844416891</c:v>
                  </c:pt>
                </c:numCache>
              </c:numRef>
            </c:plus>
            <c:minus>
              <c:numRef>
                <c:f>' Bcl cytokines'!$V$19:$V$21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0.55960743850226258</c:v>
                  </c:pt>
                  <c:pt idx="2">
                    <c:v>2.0545353844416891</c:v>
                  </c:pt>
                </c:numCache>
              </c:numRef>
            </c:minus>
            <c:spPr>
              <a:solidFill>
                <a:srgbClr val="008000"/>
              </a:solidFill>
              <a:ln w="12700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cytokines'!$P$19:$P$21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cytokines'!$R$19:$R$21</c:f>
              <c:numCache>
                <c:formatCode>0.0</c:formatCode>
                <c:ptCount val="3"/>
                <c:pt idx="0">
                  <c:v>0.7</c:v>
                </c:pt>
                <c:pt idx="1">
                  <c:v>2.6481878792489275</c:v>
                </c:pt>
                <c:pt idx="2">
                  <c:v>11.889345654192665</c:v>
                </c:pt>
              </c:numCache>
            </c:numRef>
          </c:val>
        </c:ser>
        <c:ser>
          <c:idx val="2"/>
          <c:order val="2"/>
          <c:tx>
            <c:strRef>
              <c:f>' Bcl cytokines'!$S$18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cytokines'!$W$19:$W$21</c:f>
                <c:numCache>
                  <c:formatCode>General</c:formatCode>
                  <c:ptCount val="3"/>
                  <c:pt idx="0">
                    <c:v>2.8177768416634428</c:v>
                  </c:pt>
                  <c:pt idx="1">
                    <c:v>3.8499416412549463</c:v>
                  </c:pt>
                  <c:pt idx="2">
                    <c:v>16.967924406638371</c:v>
                  </c:pt>
                </c:numCache>
              </c:numRef>
            </c:plus>
            <c:minus>
              <c:numRef>
                <c:f>' Bcl cytokines'!$W$19:$W$21</c:f>
                <c:numCache>
                  <c:formatCode>General</c:formatCode>
                  <c:ptCount val="3"/>
                  <c:pt idx="0">
                    <c:v>2.8177768416634428</c:v>
                  </c:pt>
                  <c:pt idx="1">
                    <c:v>3.8499416412549463</c:v>
                  </c:pt>
                  <c:pt idx="2">
                    <c:v>16.967924406638371</c:v>
                  </c:pt>
                </c:numCache>
              </c:numRef>
            </c:minus>
            <c:spPr>
              <a:solidFill>
                <a:srgbClr val="800000"/>
              </a:solidFill>
              <a:ln w="12700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cytokines'!$P$19:$P$21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cytokines'!$S$19:$S$21</c:f>
              <c:numCache>
                <c:formatCode>0.0</c:formatCode>
                <c:ptCount val="3"/>
                <c:pt idx="0">
                  <c:v>8.5517602727439517</c:v>
                </c:pt>
                <c:pt idx="1">
                  <c:v>13.65933841020599</c:v>
                </c:pt>
                <c:pt idx="2">
                  <c:v>35.424162075218248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8296"/>
        <c:axId val="208336336"/>
      </c:barChart>
      <c:catAx>
        <c:axId val="20833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633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833633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tnfa, Ct (norm)</a:t>
                </a:r>
              </a:p>
            </c:rich>
          </c:tx>
          <c:layout>
            <c:manualLayout>
              <c:xMode val="edge"/>
              <c:yMode val="edge"/>
              <c:x val="1.5873015873015872E-2"/>
              <c:y val="0.284697508896797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8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523909511311086"/>
          <c:y val="1.7793594306049824E-2"/>
          <c:w val="0.24444511102778821"/>
          <c:h val="0.249110320284697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97120274580464"/>
          <c:y val="7.5085324232081932E-2"/>
          <c:w val="0.8099438332186395"/>
          <c:h val="0.795221843003413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Bcl cytokines'!$Q$10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cytokines'!$U$24:$U$26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0.34394926676084125</c:v>
                  </c:pt>
                  <c:pt idx="2">
                    <c:v>1.9723339415931305</c:v>
                  </c:pt>
                </c:numCache>
              </c:numRef>
            </c:plus>
            <c:minus>
              <c:numRef>
                <c:f>' Bcl cytokines'!$U$24:$U$26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0.34394926676084125</c:v>
                  </c:pt>
                  <c:pt idx="2">
                    <c:v>1.9723339415931305</c:v>
                  </c:pt>
                </c:numCache>
              </c:numRef>
            </c:minus>
            <c:spPr>
              <a:solidFill>
                <a:srgbClr val="808080"/>
              </a:solidFill>
              <a:ln w="12700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cytokines'!$P$24:$P$26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cytokines'!$Q$24:$Q$26</c:f>
              <c:numCache>
                <c:formatCode>0.0</c:formatCode>
                <c:ptCount val="3"/>
                <c:pt idx="0">
                  <c:v>1</c:v>
                </c:pt>
                <c:pt idx="1">
                  <c:v>4.9664063271347603</c:v>
                </c:pt>
                <c:pt idx="2">
                  <c:v>7.0906070051668664</c:v>
                </c:pt>
              </c:numCache>
            </c:numRef>
          </c:val>
        </c:ser>
        <c:ser>
          <c:idx val="1"/>
          <c:order val="1"/>
          <c:tx>
            <c:strRef>
              <c:f>' Bcl cytokines'!$R$10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cytokines'!$V$24:$V$26</c:f>
                <c:numCache>
                  <c:formatCode>General</c:formatCode>
                  <c:ptCount val="3"/>
                  <c:pt idx="0">
                    <c:v>8.80384025241608E-2</c:v>
                  </c:pt>
                  <c:pt idx="1">
                    <c:v>0.36659360507876171</c:v>
                  </c:pt>
                  <c:pt idx="2">
                    <c:v>2.4398504127128904</c:v>
                  </c:pt>
                </c:numCache>
              </c:numRef>
            </c:plus>
            <c:minus>
              <c:numRef>
                <c:f>' Bcl cytokines'!$V$24:$V$26</c:f>
                <c:numCache>
                  <c:formatCode>General</c:formatCode>
                  <c:ptCount val="3"/>
                  <c:pt idx="0">
                    <c:v>8.80384025241608E-2</c:v>
                  </c:pt>
                  <c:pt idx="1">
                    <c:v>0.36659360507876171</c:v>
                  </c:pt>
                  <c:pt idx="2">
                    <c:v>2.4398504127128904</c:v>
                  </c:pt>
                </c:numCache>
              </c:numRef>
            </c:minus>
            <c:spPr>
              <a:solidFill>
                <a:srgbClr val="008000"/>
              </a:solidFill>
              <a:ln w="12700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cytokines'!$P$24:$P$26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cytokines'!$R$24:$R$26</c:f>
              <c:numCache>
                <c:formatCode>0.0</c:formatCode>
                <c:ptCount val="3"/>
                <c:pt idx="0">
                  <c:v>0.56529612413994534</c:v>
                </c:pt>
                <c:pt idx="1">
                  <c:v>2.3671699311703764</c:v>
                </c:pt>
                <c:pt idx="2">
                  <c:v>6.7773486788285231</c:v>
                </c:pt>
              </c:numCache>
            </c:numRef>
          </c:val>
        </c:ser>
        <c:ser>
          <c:idx val="2"/>
          <c:order val="2"/>
          <c:tx>
            <c:strRef>
              <c:f>' Bcl cytokines'!$S$10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cytokines'!$W$24:$W$26</c:f>
                <c:numCache>
                  <c:formatCode>General</c:formatCode>
                  <c:ptCount val="3"/>
                  <c:pt idx="0">
                    <c:v>0.56848415715557599</c:v>
                  </c:pt>
                  <c:pt idx="1">
                    <c:v>4.326592805285558</c:v>
                  </c:pt>
                  <c:pt idx="2">
                    <c:v>3.2873570579330043</c:v>
                  </c:pt>
                </c:numCache>
              </c:numRef>
            </c:plus>
            <c:minus>
              <c:numRef>
                <c:f>' Bcl cytokines'!$W$24:$W$26</c:f>
                <c:numCache>
                  <c:formatCode>General</c:formatCode>
                  <c:ptCount val="3"/>
                  <c:pt idx="0">
                    <c:v>0.56848415715557599</c:v>
                  </c:pt>
                  <c:pt idx="1">
                    <c:v>4.326592805285558</c:v>
                  </c:pt>
                  <c:pt idx="2">
                    <c:v>3.2873570579330043</c:v>
                  </c:pt>
                </c:numCache>
              </c:numRef>
            </c:minus>
            <c:spPr>
              <a:solidFill>
                <a:srgbClr val="800000"/>
              </a:solidFill>
              <a:ln w="12700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cytokines'!$P$24:$P$26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' Bcl cytokines'!$S$24:$S$26</c:f>
              <c:numCache>
                <c:formatCode>0.0</c:formatCode>
                <c:ptCount val="3"/>
                <c:pt idx="0">
                  <c:v>1.1838217104845483</c:v>
                </c:pt>
                <c:pt idx="1">
                  <c:v>20.921987647679138</c:v>
                </c:pt>
                <c:pt idx="2">
                  <c:v>9.4221081745500772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160"/>
        <c:axId val="208335944"/>
      </c:barChart>
      <c:catAx>
        <c:axId val="20833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594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833594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Ifna1, Ct (norm)</a:t>
                </a:r>
              </a:p>
            </c:rich>
          </c:tx>
          <c:layout>
            <c:manualLayout>
              <c:xMode val="edge"/>
              <c:yMode val="edge"/>
              <c:x val="1.4619883040935672E-2"/>
              <c:y val="0.283276450511945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335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117051158078928"/>
          <c:y val="1.7064846416382253E-2"/>
          <c:w val="0.21929885957237799"/>
          <c:h val="0.228668941979522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8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7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cytokines'!$U$7:$U$9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1.9717653111168461</c:v>
                  </c:pt>
                  <c:pt idx="2">
                    <c:v>8.6929478377240184</c:v>
                  </c:pt>
                </c:numCache>
              </c:numRef>
            </c:plus>
            <c:minus>
              <c:numRef>
                <c:f>' Bcl cytokines'!$U$7:$U$9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1.9717653111168461</c:v>
                  </c:pt>
                  <c:pt idx="2">
                    <c:v>8.6929478377240184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cytokines'!$Q$7:$Q$9</c:f>
              <c:numCache>
                <c:formatCode>0.0</c:formatCode>
                <c:ptCount val="3"/>
                <c:pt idx="0">
                  <c:v>1.0000000000000002</c:v>
                </c:pt>
                <c:pt idx="1">
                  <c:v>7.4468269128591409</c:v>
                </c:pt>
                <c:pt idx="2">
                  <c:v>29.506525359622614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cytokines'!$V$7:$V$9</c:f>
                <c:numCache>
                  <c:formatCode>General</c:formatCode>
                  <c:ptCount val="3"/>
                  <c:pt idx="0">
                    <c:v>0.56152776818227046</c:v>
                  </c:pt>
                  <c:pt idx="1">
                    <c:v>0.55858423446219074</c:v>
                  </c:pt>
                  <c:pt idx="2">
                    <c:v>5.1077512550771917</c:v>
                  </c:pt>
                </c:numCache>
              </c:numRef>
            </c:plus>
            <c:minus>
              <c:numRef>
                <c:f>' Bcl cytokines'!$V$7:$V$9</c:f>
                <c:numCache>
                  <c:formatCode>General</c:formatCode>
                  <c:ptCount val="3"/>
                  <c:pt idx="0">
                    <c:v>0.56152776818227046</c:v>
                  </c:pt>
                  <c:pt idx="1">
                    <c:v>0.55858423446219074</c:v>
                  </c:pt>
                  <c:pt idx="2">
                    <c:v>5.1077512550771917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cytokines'!$R$7:$R$9</c:f>
              <c:numCache>
                <c:formatCode>0.0</c:formatCode>
                <c:ptCount val="3"/>
                <c:pt idx="0">
                  <c:v>1.1301638291304912</c:v>
                </c:pt>
                <c:pt idx="1">
                  <c:v>3.5528997428458275</c:v>
                </c:pt>
                <c:pt idx="2">
                  <c:v>10.548830730872723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cytokines'!$W$7:$W$9</c:f>
                <c:numCache>
                  <c:formatCode>General</c:formatCode>
                  <c:ptCount val="3"/>
                  <c:pt idx="0">
                    <c:v>0.48271987535831451</c:v>
                  </c:pt>
                  <c:pt idx="1">
                    <c:v>2.6391921605585691</c:v>
                  </c:pt>
                  <c:pt idx="2">
                    <c:v>24.544770136746163</c:v>
                  </c:pt>
                </c:numCache>
              </c:numRef>
            </c:plus>
            <c:minus>
              <c:numRef>
                <c:f>' Bcl cytokines'!$W$7:$W$9</c:f>
                <c:numCache>
                  <c:formatCode>General</c:formatCode>
                  <c:ptCount val="3"/>
                  <c:pt idx="0">
                    <c:v>0.48271987535831451</c:v>
                  </c:pt>
                  <c:pt idx="1">
                    <c:v>2.6391921605585691</c:v>
                  </c:pt>
                  <c:pt idx="2">
                    <c:v>24.544770136746163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cytokines'!$S$7:$S$9</c:f>
              <c:numCache>
                <c:formatCode>0.0</c:formatCode>
                <c:ptCount val="3"/>
                <c:pt idx="0">
                  <c:v>1.6171781520035531</c:v>
                </c:pt>
                <c:pt idx="1">
                  <c:v>5.6783005884602078</c:v>
                </c:pt>
                <c:pt idx="2">
                  <c:v>121.01705582446833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7120"/>
        <c:axId val="208337512"/>
      </c:barChart>
      <c:catAx>
        <c:axId val="20833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83375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8337512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83371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259156378600824"/>
          <c:y val="4.8419540229885059E-3"/>
          <c:w val="0.24914609053497944"/>
          <c:h val="0.255622605363984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 Cyr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5730621673079"/>
          <c:y val="6.7331670822942669E-2"/>
          <c:w val="0.79859576098205243"/>
          <c:h val="0.7556109725685790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IgE'!$R$103:$R$107</c:f>
              <c:numCache>
                <c:formatCode>General</c:formatCode>
                <c:ptCount val="5"/>
                <c:pt idx="0">
                  <c:v>0.13300000000000001</c:v>
                </c:pt>
                <c:pt idx="1">
                  <c:v>0.1</c:v>
                </c:pt>
                <c:pt idx="2">
                  <c:v>0.1</c:v>
                </c:pt>
                <c:pt idx="3">
                  <c:v>0.56799999999999995</c:v>
                </c:pt>
                <c:pt idx="4">
                  <c:v>0.1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IgE'!$S$103:$S$107</c:f>
              <c:numCache>
                <c:formatCode>General</c:formatCode>
                <c:ptCount val="5"/>
                <c:pt idx="0">
                  <c:v>0.1</c:v>
                </c:pt>
                <c:pt idx="1">
                  <c:v>0.11</c:v>
                </c:pt>
                <c:pt idx="2">
                  <c:v>0.32400000000000001</c:v>
                </c:pt>
                <c:pt idx="3">
                  <c:v>0.30099999999999999</c:v>
                </c:pt>
                <c:pt idx="4">
                  <c:v>0.56699999999999995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IgE'!$T$103:$T$107</c:f>
              <c:numCache>
                <c:formatCode>General</c:formatCode>
                <c:ptCount val="5"/>
                <c:pt idx="0">
                  <c:v>0.183</c:v>
                </c:pt>
                <c:pt idx="1">
                  <c:v>0.12</c:v>
                </c:pt>
                <c:pt idx="2">
                  <c:v>0.11</c:v>
                </c:pt>
                <c:pt idx="3">
                  <c:v>0.17399999999999999</c:v>
                </c:pt>
                <c:pt idx="4">
                  <c:v>0.11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IgE'!$U$103:$U$107</c:f>
              <c:numCache>
                <c:formatCode>General</c:formatCode>
                <c:ptCount val="5"/>
                <c:pt idx="0">
                  <c:v>0.11</c:v>
                </c:pt>
                <c:pt idx="1">
                  <c:v>0.13</c:v>
                </c:pt>
                <c:pt idx="2">
                  <c:v>0.12</c:v>
                </c:pt>
                <c:pt idx="3">
                  <c:v>0.1</c:v>
                </c:pt>
                <c:pt idx="4">
                  <c:v>0.26500000000000001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IgE'!$V$103:$V$107</c:f>
              <c:numCache>
                <c:formatCode>General</c:formatCode>
                <c:ptCount val="5"/>
                <c:pt idx="0">
                  <c:v>0.13600000000000001</c:v>
                </c:pt>
                <c:pt idx="1">
                  <c:v>0.153</c:v>
                </c:pt>
                <c:pt idx="2">
                  <c:v>0.246</c:v>
                </c:pt>
                <c:pt idx="3">
                  <c:v>0.34300000000000003</c:v>
                </c:pt>
                <c:pt idx="4">
                  <c:v>0.12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IgE'!$W$103:$W$107</c:f>
              <c:numCache>
                <c:formatCode>General</c:formatCode>
                <c:ptCount val="5"/>
                <c:pt idx="0">
                  <c:v>0.12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0.11</c:v>
                </c:pt>
                <c:pt idx="4">
                  <c:v>0.13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IgE'!$X$103:$X$107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IgE'!$Z$103:$Z$107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plus>
            <c:minus>
              <c:numRef>
                <c:f>'spec Ig+Tital IgE'!$Z$103:$Z$107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IgE'!$Y$103:$Y$107</c:f>
              <c:numCache>
                <c:formatCode>0.000</c:formatCode>
                <c:ptCount val="5"/>
                <c:pt idx="0">
                  <c:v>0.13033333333333333</c:v>
                </c:pt>
                <c:pt idx="1">
                  <c:v>0.1255</c:v>
                </c:pt>
                <c:pt idx="2">
                  <c:v>0.17166666666666666</c:v>
                </c:pt>
                <c:pt idx="3">
                  <c:v>0.26600000000000001</c:v>
                </c:pt>
                <c:pt idx="4">
                  <c:v>0.21533333333333329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73568"/>
        <c:axId val="148875136"/>
      </c:scatterChart>
      <c:valAx>
        <c:axId val="14887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8875136"/>
        <c:crossesAt val="0.1"/>
        <c:crossBetween val="midCat"/>
      </c:valAx>
      <c:valAx>
        <c:axId val="14887513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09601873536301E-2"/>
              <c:y val="0.361596009975062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873568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cytokines'!$U$11:$U$13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0.91101809728844985</c:v>
                  </c:pt>
                  <c:pt idx="2">
                    <c:v>0.61973790781322635</c:v>
                  </c:pt>
                </c:numCache>
              </c:numRef>
            </c:plus>
            <c:minus>
              <c:numRef>
                <c:f>' Bcl cytokines'!$U$11:$U$13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0.91101809728844985</c:v>
                  </c:pt>
                  <c:pt idx="2">
                    <c:v>0.61973790781322635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cytokines'!$Q$11:$Q$13</c:f>
              <c:numCache>
                <c:formatCode>0.0</c:formatCode>
                <c:ptCount val="3"/>
                <c:pt idx="0">
                  <c:v>1.0000000000000002</c:v>
                </c:pt>
                <c:pt idx="1">
                  <c:v>2.4731214671766968</c:v>
                </c:pt>
                <c:pt idx="2">
                  <c:v>2.1459809618303987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cytokines'!$V$11:$V$13</c:f>
                <c:numCache>
                  <c:formatCode>General</c:formatCode>
                  <c:ptCount val="3"/>
                  <c:pt idx="0">
                    <c:v>0.57777437094412332</c:v>
                  </c:pt>
                  <c:pt idx="1">
                    <c:v>0.99477235428942345</c:v>
                  </c:pt>
                  <c:pt idx="2">
                    <c:v>2.7171327402834291</c:v>
                  </c:pt>
                </c:numCache>
              </c:numRef>
            </c:plus>
            <c:minus>
              <c:numRef>
                <c:f>' Bcl cytokines'!$V$11:$V$13</c:f>
                <c:numCache>
                  <c:formatCode>General</c:formatCode>
                  <c:ptCount val="3"/>
                  <c:pt idx="0">
                    <c:v>0.57777437094412332</c:v>
                  </c:pt>
                  <c:pt idx="1">
                    <c:v>0.99477235428942345</c:v>
                  </c:pt>
                  <c:pt idx="2">
                    <c:v>2.7171327402834291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cytokines'!$R$11:$R$13</c:f>
              <c:numCache>
                <c:formatCode>0.0</c:formatCode>
                <c:ptCount val="3"/>
                <c:pt idx="0">
                  <c:v>1.1284403663328266</c:v>
                </c:pt>
                <c:pt idx="1">
                  <c:v>1.5753717812576238</c:v>
                </c:pt>
                <c:pt idx="2">
                  <c:v>8.012135081824427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cytokines'!$W$11:$W$13</c:f>
                <c:numCache>
                  <c:formatCode>General</c:formatCode>
                  <c:ptCount val="3"/>
                  <c:pt idx="0">
                    <c:v>65.013735127087529</c:v>
                  </c:pt>
                  <c:pt idx="1">
                    <c:v>394.09666811656024</c:v>
                  </c:pt>
                  <c:pt idx="2">
                    <c:v>36.808384380433246</c:v>
                  </c:pt>
                </c:numCache>
              </c:numRef>
            </c:plus>
            <c:minus>
              <c:numRef>
                <c:f>' Bcl cytokines'!$W$11:$W$13</c:f>
                <c:numCache>
                  <c:formatCode>General</c:formatCode>
                  <c:ptCount val="3"/>
                  <c:pt idx="0">
                    <c:v>65.013735127087529</c:v>
                  </c:pt>
                  <c:pt idx="1">
                    <c:v>394.09666811656024</c:v>
                  </c:pt>
                  <c:pt idx="2">
                    <c:v>36.808384380433246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cytokines'!$S$11:$S$13</c:f>
              <c:numCache>
                <c:formatCode>0.0</c:formatCode>
                <c:ptCount val="3"/>
                <c:pt idx="0">
                  <c:v>215.77179444337423</c:v>
                </c:pt>
                <c:pt idx="1">
                  <c:v>1755.1442152143204</c:v>
                </c:pt>
                <c:pt idx="2">
                  <c:v>79.217752922785721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66000"/>
        <c:axId val="209467568"/>
      </c:barChart>
      <c:catAx>
        <c:axId val="20946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75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9467568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600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cytokines'!$U$15:$U$17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1.0767946988357642</c:v>
                  </c:pt>
                  <c:pt idx="2">
                    <c:v>8.7721218743350153</c:v>
                  </c:pt>
                </c:numCache>
              </c:numRef>
            </c:plus>
            <c:minus>
              <c:numRef>
                <c:f>' Bcl cytokines'!$U$15:$U$17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1.0767946988357642</c:v>
                  </c:pt>
                  <c:pt idx="2">
                    <c:v>8.7721218743350153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cytokines'!$Q$15:$Q$17</c:f>
              <c:numCache>
                <c:formatCode>0.0</c:formatCode>
                <c:ptCount val="3"/>
                <c:pt idx="0">
                  <c:v>1</c:v>
                </c:pt>
                <c:pt idx="1">
                  <c:v>5.2431663689460954</c:v>
                </c:pt>
                <c:pt idx="2">
                  <c:v>23.156026238129304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cytokines'!$V$15:$V$17</c:f>
                <c:numCache>
                  <c:formatCode>General</c:formatCode>
                  <c:ptCount val="3"/>
                  <c:pt idx="0">
                    <c:v>0.34585186418369079</c:v>
                  </c:pt>
                  <c:pt idx="1">
                    <c:v>1.5858030898280171</c:v>
                  </c:pt>
                  <c:pt idx="2">
                    <c:v>1.2206998233380677</c:v>
                  </c:pt>
                </c:numCache>
              </c:numRef>
            </c:plus>
            <c:minus>
              <c:numRef>
                <c:f>' Bcl cytokines'!$V$15:$V$17</c:f>
                <c:numCache>
                  <c:formatCode>General</c:formatCode>
                  <c:ptCount val="3"/>
                  <c:pt idx="0">
                    <c:v>0.34585186418369079</c:v>
                  </c:pt>
                  <c:pt idx="1">
                    <c:v>1.5858030898280171</c:v>
                  </c:pt>
                  <c:pt idx="2">
                    <c:v>1.2206998233380677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cytokines'!$R$15:$R$17</c:f>
              <c:numCache>
                <c:formatCode>0.0</c:formatCode>
                <c:ptCount val="3"/>
                <c:pt idx="0">
                  <c:v>0.99446927787407191</c:v>
                </c:pt>
                <c:pt idx="1">
                  <c:v>7.1863220222005753</c:v>
                </c:pt>
                <c:pt idx="2">
                  <c:v>5.3932691646106585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cytokines'!$W$15:$W$17</c:f>
                <c:numCache>
                  <c:formatCode>General</c:formatCode>
                  <c:ptCount val="3"/>
                  <c:pt idx="0">
                    <c:v>0.41640460365195858</c:v>
                  </c:pt>
                  <c:pt idx="1">
                    <c:v>2.0177903991843387</c:v>
                  </c:pt>
                  <c:pt idx="2">
                    <c:v>63.016117830662537</c:v>
                  </c:pt>
                </c:numCache>
              </c:numRef>
            </c:plus>
            <c:minus>
              <c:numRef>
                <c:f>' Bcl cytokines'!$W$15:$W$17</c:f>
                <c:numCache>
                  <c:formatCode>General</c:formatCode>
                  <c:ptCount val="3"/>
                  <c:pt idx="0">
                    <c:v>0.41640460365195858</c:v>
                  </c:pt>
                  <c:pt idx="1">
                    <c:v>2.0177903991843387</c:v>
                  </c:pt>
                  <c:pt idx="2">
                    <c:v>63.016117830662537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cytokines'!$S$15:$S$17</c:f>
              <c:numCache>
                <c:formatCode>0.0</c:formatCode>
                <c:ptCount val="3"/>
                <c:pt idx="0">
                  <c:v>1.3579977439456101</c:v>
                </c:pt>
                <c:pt idx="1">
                  <c:v>4.7571870068956761</c:v>
                </c:pt>
                <c:pt idx="2">
                  <c:v>81.289412992976679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76192"/>
        <c:axId val="209472272"/>
      </c:barChart>
      <c:catAx>
        <c:axId val="2094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2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9472272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61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cytokines'!$U$19:$U$21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1.3379638154340661</c:v>
                  </c:pt>
                  <c:pt idx="2">
                    <c:v>2.5026559198518896</c:v>
                  </c:pt>
                </c:numCache>
              </c:numRef>
            </c:plus>
            <c:minus>
              <c:numRef>
                <c:f>' Bcl cytokines'!$U$19:$U$21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1.3379638154340661</c:v>
                  </c:pt>
                  <c:pt idx="2">
                    <c:v>2.5026559198518896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cytokines'!$Q$19:$Q$21</c:f>
              <c:numCache>
                <c:formatCode>0.0</c:formatCode>
                <c:ptCount val="3"/>
                <c:pt idx="0">
                  <c:v>1</c:v>
                </c:pt>
                <c:pt idx="1">
                  <c:v>10.319526603403615</c:v>
                </c:pt>
                <c:pt idx="2">
                  <c:v>4.5319135210122061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cytokines'!$V$19:$V$21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0.55960743850226258</c:v>
                  </c:pt>
                  <c:pt idx="2">
                    <c:v>2.0545353844416891</c:v>
                  </c:pt>
                </c:numCache>
              </c:numRef>
            </c:plus>
            <c:minus>
              <c:numRef>
                <c:f>' Bcl cytokines'!$V$19:$V$21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0.55960743850226258</c:v>
                  </c:pt>
                  <c:pt idx="2">
                    <c:v>2.0545353844416891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cytokines'!$R$19:$R$21</c:f>
              <c:numCache>
                <c:formatCode>0.0</c:formatCode>
                <c:ptCount val="3"/>
                <c:pt idx="0">
                  <c:v>0.7</c:v>
                </c:pt>
                <c:pt idx="1">
                  <c:v>2.6481878792489275</c:v>
                </c:pt>
                <c:pt idx="2">
                  <c:v>11.889345654192665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cytokines'!$W$19:$W$21</c:f>
                <c:numCache>
                  <c:formatCode>General</c:formatCode>
                  <c:ptCount val="3"/>
                  <c:pt idx="0">
                    <c:v>2.8177768416634428</c:v>
                  </c:pt>
                  <c:pt idx="1">
                    <c:v>3.8499416412549463</c:v>
                  </c:pt>
                  <c:pt idx="2">
                    <c:v>16.967924406638371</c:v>
                  </c:pt>
                </c:numCache>
              </c:numRef>
            </c:plus>
            <c:minus>
              <c:numRef>
                <c:f>' Bcl cytokines'!$W$19:$W$21</c:f>
                <c:numCache>
                  <c:formatCode>General</c:formatCode>
                  <c:ptCount val="3"/>
                  <c:pt idx="0">
                    <c:v>2.8177768416634428</c:v>
                  </c:pt>
                  <c:pt idx="1">
                    <c:v>3.8499416412549463</c:v>
                  </c:pt>
                  <c:pt idx="2">
                    <c:v>16.967924406638371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cytokines'!$S$19:$S$21</c:f>
              <c:numCache>
                <c:formatCode>0.0</c:formatCode>
                <c:ptCount val="3"/>
                <c:pt idx="0">
                  <c:v>8.5517602727439517</c:v>
                </c:pt>
                <c:pt idx="1">
                  <c:v>13.65933841020599</c:v>
                </c:pt>
                <c:pt idx="2">
                  <c:v>35.424162075218248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70312"/>
        <c:axId val="209474232"/>
      </c:barChart>
      <c:catAx>
        <c:axId val="209470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42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9474232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031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cytokines'!$U$24:$U$26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0.34394926676084125</c:v>
                  </c:pt>
                  <c:pt idx="2">
                    <c:v>1.9723339415931305</c:v>
                  </c:pt>
                </c:numCache>
              </c:numRef>
            </c:plus>
            <c:minus>
              <c:numRef>
                <c:f>' Bcl cytokines'!$U$24:$U$26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0.34394926676084125</c:v>
                  </c:pt>
                  <c:pt idx="2">
                    <c:v>1.9723339415931305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cytokines'!$Q$24:$Q$26</c:f>
              <c:numCache>
                <c:formatCode>0.0</c:formatCode>
                <c:ptCount val="3"/>
                <c:pt idx="0">
                  <c:v>1</c:v>
                </c:pt>
                <c:pt idx="1">
                  <c:v>4.9664063271347603</c:v>
                </c:pt>
                <c:pt idx="2">
                  <c:v>7.0906070051668664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cytokines'!$V$24:$V$26</c:f>
                <c:numCache>
                  <c:formatCode>General</c:formatCode>
                  <c:ptCount val="3"/>
                  <c:pt idx="0">
                    <c:v>8.80384025241608E-2</c:v>
                  </c:pt>
                  <c:pt idx="1">
                    <c:v>0.36659360507876171</c:v>
                  </c:pt>
                  <c:pt idx="2">
                    <c:v>2.4398504127128904</c:v>
                  </c:pt>
                </c:numCache>
              </c:numRef>
            </c:plus>
            <c:minus>
              <c:numRef>
                <c:f>' Bcl cytokines'!$V$24:$V$26</c:f>
                <c:numCache>
                  <c:formatCode>General</c:formatCode>
                  <c:ptCount val="3"/>
                  <c:pt idx="0">
                    <c:v>8.80384025241608E-2</c:v>
                  </c:pt>
                  <c:pt idx="1">
                    <c:v>0.36659360507876171</c:v>
                  </c:pt>
                  <c:pt idx="2">
                    <c:v>2.4398504127128904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cytokines'!$R$24:$R$26</c:f>
              <c:numCache>
                <c:formatCode>0.0</c:formatCode>
                <c:ptCount val="3"/>
                <c:pt idx="0">
                  <c:v>0.56529612413994534</c:v>
                </c:pt>
                <c:pt idx="1">
                  <c:v>2.3671699311703764</c:v>
                </c:pt>
                <c:pt idx="2">
                  <c:v>6.7773486788285231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cytokines'!$W$24:$W$26</c:f>
                <c:numCache>
                  <c:formatCode>General</c:formatCode>
                  <c:ptCount val="3"/>
                  <c:pt idx="0">
                    <c:v>0.56848415715557599</c:v>
                  </c:pt>
                  <c:pt idx="1">
                    <c:v>4.326592805285558</c:v>
                  </c:pt>
                  <c:pt idx="2">
                    <c:v>3.2873570579330043</c:v>
                  </c:pt>
                </c:numCache>
              </c:numRef>
            </c:plus>
            <c:minus>
              <c:numRef>
                <c:f>' Bcl cytokines'!$W$24:$W$26</c:f>
                <c:numCache>
                  <c:formatCode>General</c:formatCode>
                  <c:ptCount val="3"/>
                  <c:pt idx="0">
                    <c:v>0.56848415715557599</c:v>
                  </c:pt>
                  <c:pt idx="1">
                    <c:v>4.326592805285558</c:v>
                  </c:pt>
                  <c:pt idx="2">
                    <c:v>3.2873570579330043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cytokines'!$S$24:$S$26</c:f>
              <c:numCache>
                <c:formatCode>0.0</c:formatCode>
                <c:ptCount val="3"/>
                <c:pt idx="0">
                  <c:v>1.1838217104845483</c:v>
                </c:pt>
                <c:pt idx="1">
                  <c:v>20.921987647679138</c:v>
                </c:pt>
                <c:pt idx="2">
                  <c:v>9.4221081745500772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68744"/>
        <c:axId val="209466784"/>
      </c:barChart>
      <c:catAx>
        <c:axId val="209468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6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9466784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874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cytokines'!$U$31:$U$33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2.7</c:v>
                  </c:pt>
                  <c:pt idx="2">
                    <c:v>765.38623553255411</c:v>
                  </c:pt>
                </c:numCache>
              </c:numRef>
            </c:plus>
            <c:minus>
              <c:numRef>
                <c:f>' Bcl cytokines'!$U$31:$U$33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2.7</c:v>
                  </c:pt>
                  <c:pt idx="2">
                    <c:v>765.38623553255411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cytokines'!$Q$31:$Q$33</c:f>
              <c:numCache>
                <c:formatCode>0.00</c:formatCode>
                <c:ptCount val="3"/>
                <c:pt idx="0">
                  <c:v>0.99999999999999989</c:v>
                </c:pt>
                <c:pt idx="1">
                  <c:v>14.9</c:v>
                </c:pt>
                <c:pt idx="2">
                  <c:v>1540.3192024468096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cytokines'!$V$31:$V$33</c:f>
                <c:numCache>
                  <c:formatCode>General</c:formatCode>
                  <c:ptCount val="3"/>
                  <c:pt idx="0">
                    <c:v>0.50201617965109402</c:v>
                  </c:pt>
                  <c:pt idx="1">
                    <c:v>2.7954615635271618</c:v>
                  </c:pt>
                  <c:pt idx="2">
                    <c:v>57.941193972837716</c:v>
                  </c:pt>
                </c:numCache>
              </c:numRef>
            </c:plus>
            <c:minus>
              <c:numRef>
                <c:f>' Bcl cytokines'!$V$31:$V$33</c:f>
                <c:numCache>
                  <c:formatCode>General</c:formatCode>
                  <c:ptCount val="3"/>
                  <c:pt idx="0">
                    <c:v>0.50201617965109402</c:v>
                  </c:pt>
                  <c:pt idx="1">
                    <c:v>2.7954615635271618</c:v>
                  </c:pt>
                  <c:pt idx="2">
                    <c:v>57.941193972837716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cytokines'!$R$31:$R$33</c:f>
              <c:numCache>
                <c:formatCode>0.00</c:formatCode>
                <c:ptCount val="3"/>
                <c:pt idx="0">
                  <c:v>1.4</c:v>
                </c:pt>
                <c:pt idx="1">
                  <c:v>51.1</c:v>
                </c:pt>
                <c:pt idx="2">
                  <c:v>168.1033204688872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cytokines'!$W$31:$W$33</c:f>
                <c:numCache>
                  <c:formatCode>General</c:formatCode>
                  <c:ptCount val="3"/>
                  <c:pt idx="0">
                    <c:v>2.8</c:v>
                  </c:pt>
                  <c:pt idx="1">
                    <c:v>82.34207930136138</c:v>
                  </c:pt>
                  <c:pt idx="2">
                    <c:v>163.30261569391047</c:v>
                  </c:pt>
                </c:numCache>
              </c:numRef>
            </c:plus>
            <c:minus>
              <c:numRef>
                <c:f>' Bcl cytokines'!$W$31:$W$33</c:f>
                <c:numCache>
                  <c:formatCode>General</c:formatCode>
                  <c:ptCount val="3"/>
                  <c:pt idx="0">
                    <c:v>2.8</c:v>
                  </c:pt>
                  <c:pt idx="1">
                    <c:v>82.34207930136138</c:v>
                  </c:pt>
                  <c:pt idx="2">
                    <c:v>163.30261569391047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cytokines'!$S$31:$S$33</c:f>
              <c:numCache>
                <c:formatCode>0.00</c:formatCode>
                <c:ptCount val="3"/>
                <c:pt idx="0">
                  <c:v>4.9000000000000004</c:v>
                </c:pt>
                <c:pt idx="1">
                  <c:v>173.18942396805292</c:v>
                </c:pt>
                <c:pt idx="2">
                  <c:v>296.59070065234255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69136"/>
        <c:axId val="209472664"/>
      </c:barChart>
      <c:catAx>
        <c:axId val="20946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26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9472664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913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cytokines'!$U$36:$U$38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0.21593693262457678</c:v>
                  </c:pt>
                  <c:pt idx="2">
                    <c:v>1.2237349971574556</c:v>
                  </c:pt>
                </c:numCache>
              </c:numRef>
            </c:plus>
            <c:minus>
              <c:numRef>
                <c:f>' Bcl cytokines'!$U$36:$U$38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0.21593693262457678</c:v>
                  </c:pt>
                  <c:pt idx="2">
                    <c:v>1.2237349971574556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cytokines'!$Q$36:$Q$38</c:f>
              <c:numCache>
                <c:formatCode>0.00</c:formatCode>
                <c:ptCount val="3"/>
                <c:pt idx="0">
                  <c:v>1.0000000000000002</c:v>
                </c:pt>
                <c:pt idx="1">
                  <c:v>0.48657218389046308</c:v>
                </c:pt>
                <c:pt idx="2">
                  <c:v>2.8952235663954489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cytokines'!$V$36:$V$38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1.5489939637525112</c:v>
                  </c:pt>
                  <c:pt idx="2">
                    <c:v>0.17773326023407213</c:v>
                  </c:pt>
                </c:numCache>
              </c:numRef>
            </c:plus>
            <c:minus>
              <c:numRef>
                <c:f>' Bcl cytokines'!$V$36:$V$38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1.5489939637525112</c:v>
                  </c:pt>
                  <c:pt idx="2">
                    <c:v>0.17773326023407213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cytokines'!$R$36:$R$38</c:f>
              <c:numCache>
                <c:formatCode>0.00</c:formatCode>
                <c:ptCount val="3"/>
                <c:pt idx="0">
                  <c:v>5.0994332588220913E-2</c:v>
                </c:pt>
                <c:pt idx="1">
                  <c:v>3.5561337135147739</c:v>
                </c:pt>
                <c:pt idx="2">
                  <c:v>0.36014846175908399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cytokines'!$W$36:$W$38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2.7734193323762737</c:v>
                  </c:pt>
                  <c:pt idx="2">
                    <c:v>3.5516632997664739</c:v>
                  </c:pt>
                </c:numCache>
              </c:numRef>
            </c:plus>
            <c:minus>
              <c:numRef>
                <c:f>' Bcl cytokines'!$W$36:$W$38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2.7734193323762737</c:v>
                  </c:pt>
                  <c:pt idx="2">
                    <c:v>3.5516632997664739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cytokines'!$S$36:$S$38</c:f>
              <c:numCache>
                <c:formatCode>0.00</c:formatCode>
                <c:ptCount val="3"/>
                <c:pt idx="0">
                  <c:v>5.0994332588220913E-2</c:v>
                </c:pt>
                <c:pt idx="1">
                  <c:v>4.0334544674440194</c:v>
                </c:pt>
                <c:pt idx="2">
                  <c:v>6.3542355194998335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73056"/>
        <c:axId val="209469528"/>
      </c:barChart>
      <c:catAx>
        <c:axId val="20947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952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9469528"/>
        <c:scaling>
          <c:logBase val="10"/>
          <c:orientation val="minMax"/>
          <c:max val="30"/>
          <c:min val="1.0000000000000002E-2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30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5193967511455"/>
          <c:y val="8.1632924216505268E-2"/>
          <c:w val="0.72886401134294621"/>
          <c:h val="0.76530866452973723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cytokines'!$U$43:$U$45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8.104720627301408E-2</c:v>
                  </c:pt>
                  <c:pt idx="2">
                    <c:v>0.08</c:v>
                  </c:pt>
                </c:numCache>
              </c:numRef>
            </c:plus>
            <c:minus>
              <c:numRef>
                <c:f>' Bcl cytokines'!$U$43:$U$45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8.104720627301408E-2</c:v>
                  </c:pt>
                  <c:pt idx="2">
                    <c:v>0.08</c:v>
                  </c:pt>
                </c:numCache>
              </c:numRef>
            </c:minus>
            <c:spPr>
              <a:solidFill>
                <a:srgbClr val="80808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cytokines'!$Q$43:$Q$45</c:f>
              <c:numCache>
                <c:formatCode>0.00</c:formatCode>
                <c:ptCount val="3"/>
                <c:pt idx="0">
                  <c:v>0.99999999999999989</c:v>
                </c:pt>
                <c:pt idx="1">
                  <c:v>0.21750698703192958</c:v>
                </c:pt>
                <c:pt idx="2">
                  <c:v>0.53097124344839297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cytokines'!$V$43:$V$45</c:f>
                <c:numCache>
                  <c:formatCode>General</c:formatCode>
                  <c:ptCount val="3"/>
                  <c:pt idx="0">
                    <c:v>7.3039117446039081E-2</c:v>
                  </c:pt>
                  <c:pt idx="1">
                    <c:v>0.03</c:v>
                  </c:pt>
                  <c:pt idx="2">
                    <c:v>7.1210168945380917E-2</c:v>
                  </c:pt>
                </c:numCache>
              </c:numRef>
            </c:plus>
            <c:minus>
              <c:numRef>
                <c:f>' Bcl cytokines'!$V$43:$V$45</c:f>
                <c:numCache>
                  <c:formatCode>General</c:formatCode>
                  <c:ptCount val="3"/>
                  <c:pt idx="0">
                    <c:v>7.3039117446039081E-2</c:v>
                  </c:pt>
                  <c:pt idx="1">
                    <c:v>0.03</c:v>
                  </c:pt>
                  <c:pt idx="2">
                    <c:v>7.1210168945380917E-2</c:v>
                  </c:pt>
                </c:numCache>
              </c:numRef>
            </c:minus>
            <c:spPr>
              <a:solidFill>
                <a:srgbClr val="008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cytokines'!$R$43:$R$45</c:f>
              <c:numCache>
                <c:formatCode>0.00</c:formatCode>
                <c:ptCount val="3"/>
                <c:pt idx="0">
                  <c:v>0.38554248904957733</c:v>
                </c:pt>
                <c:pt idx="1">
                  <c:v>0.13286484160911538</c:v>
                </c:pt>
                <c:pt idx="2">
                  <c:v>0.18470734759757171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 w="38100">
              <a:noFill/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 Bcl cytokines'!$W$43:$W$45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8.0066937916035072E-2</c:v>
                  </c:pt>
                  <c:pt idx="2">
                    <c:v>0.06</c:v>
                  </c:pt>
                </c:numCache>
              </c:numRef>
            </c:plus>
            <c:minus>
              <c:numRef>
                <c:f>' Bcl cytokines'!$W$43:$W$45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8.0066937916035072E-2</c:v>
                  </c:pt>
                  <c:pt idx="2">
                    <c:v>0.06</c:v>
                  </c:pt>
                </c:numCache>
              </c:numRef>
            </c:minus>
            <c:spPr>
              <a:solidFill>
                <a:srgbClr val="800000"/>
              </a:solidFill>
              <a:ln w="15875">
                <a:solidFill>
                  <a:schemeClr val="tx1"/>
                </a:solidFill>
                <a:prstDash val="solid"/>
              </a:ln>
            </c:spPr>
          </c:errBars>
          <c:cat>
            <c:strRef>
              <c:f>' Bcl cytokines'!$P$7:$P$9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' Bcl cytokines'!$S$43:$S$45</c:f>
              <c:numCache>
                <c:formatCode>0.00</c:formatCode>
                <c:ptCount val="3"/>
                <c:pt idx="0">
                  <c:v>0.13491152697612727</c:v>
                </c:pt>
                <c:pt idx="1">
                  <c:v>0.30525472971751394</c:v>
                </c:pt>
                <c:pt idx="2">
                  <c:v>0.19421294277955803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67960"/>
        <c:axId val="209471880"/>
      </c:barChart>
      <c:catAx>
        <c:axId val="209467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7188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9471880"/>
        <c:scaling>
          <c:logBase val="10"/>
          <c:orientation val="minMax"/>
          <c:max val="3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 Cyr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</a:p>
            </c:rich>
          </c:tx>
          <c:layout>
            <c:manualLayout>
              <c:xMode val="edge"/>
              <c:yMode val="edge"/>
              <c:x val="3.3473936899862826E-2"/>
              <c:y val="0.257264367816091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 Cyr"/>
                <a:cs typeface="Times New Roman" panose="02020603050405020304" pitchFamily="18" charset="0"/>
              </a:defRPr>
            </a:pPr>
            <a:endParaRPr lang="ru-RU"/>
          </a:p>
        </c:txPr>
        <c:crossAx val="20946796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Ifna1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5'!$D$65,'Figure 5'!$F$65,'Figure 5'!$H$65)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8.80384025241608E-2</c:v>
                  </c:pt>
                  <c:pt idx="2">
                    <c:v>0.56848415715557599</c:v>
                  </c:pt>
                </c:numCache>
              </c:numRef>
            </c:plus>
            <c:minus>
              <c:numRef>
                <c:f>('Figure 5'!$D$65,'Figure 5'!$F$65,'Figure 5'!$H$65)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8.80384025241608E-2</c:v>
                  </c:pt>
                  <c:pt idx="2">
                    <c:v>0.56848415715557599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5'!$D$64,'Figure 5'!$F$64,'Figure 5'!$H$64)</c:f>
              <c:numCache>
                <c:formatCode>0.000</c:formatCode>
                <c:ptCount val="3"/>
                <c:pt idx="0">
                  <c:v>1</c:v>
                </c:pt>
                <c:pt idx="1">
                  <c:v>0.56529612413994534</c:v>
                </c:pt>
                <c:pt idx="2">
                  <c:v>1.1838217104845483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5'!$E$65,'Figure 5'!$G$65,'Figure 5'!$I$65)</c:f>
                <c:numCache>
                  <c:formatCode>General</c:formatCode>
                  <c:ptCount val="3"/>
                  <c:pt idx="0">
                    <c:v>0.34394926676084125</c:v>
                  </c:pt>
                  <c:pt idx="1">
                    <c:v>0.36659360507876171</c:v>
                  </c:pt>
                  <c:pt idx="2">
                    <c:v>4.326592805285558</c:v>
                  </c:pt>
                </c:numCache>
              </c:numRef>
            </c:plus>
            <c:minus>
              <c:numRef>
                <c:f>('Figure 5'!$E$65,'Figure 5'!$G$65,'Figure 5'!$I$65)</c:f>
                <c:numCache>
                  <c:formatCode>General</c:formatCode>
                  <c:ptCount val="3"/>
                  <c:pt idx="0">
                    <c:v>0.34394926676084125</c:v>
                  </c:pt>
                  <c:pt idx="1">
                    <c:v>0.36659360507876171</c:v>
                  </c:pt>
                  <c:pt idx="2">
                    <c:v>4.326592805285558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5'!$E$64,'Figure 5'!$G$64,'Figure 5'!$I$64)</c:f>
              <c:numCache>
                <c:formatCode>0.000</c:formatCode>
                <c:ptCount val="3"/>
                <c:pt idx="0">
                  <c:v>4.9664063271347603</c:v>
                </c:pt>
                <c:pt idx="1">
                  <c:v>2.3671699311703764</c:v>
                </c:pt>
                <c:pt idx="2">
                  <c:v>20.921987647679138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75800"/>
        <c:axId val="209470704"/>
      </c:barChart>
      <c:catAx>
        <c:axId val="209475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0704"/>
        <c:crosses val="autoZero"/>
        <c:auto val="1"/>
        <c:lblAlgn val="ctr"/>
        <c:lblOffset val="100"/>
        <c:noMultiLvlLbl val="0"/>
      </c:catAx>
      <c:valAx>
        <c:axId val="209470704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580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CXCL13</a:t>
            </a:r>
            <a:endParaRPr lang="ru-RU" sz="11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0716577540106949"/>
          <c:y val="2.82220278020802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444206813389995"/>
          <c:y val="8.9762222222222257E-2"/>
          <c:w val="0.70555793186609983"/>
          <c:h val="0.6733061111111113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5'!$D$78,'Figure 5'!$F$78,'Figure 5'!$H$78)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30.435561352004076</c:v>
                  </c:pt>
                  <c:pt idx="2">
                    <c:v>20.166910901935331</c:v>
                  </c:pt>
                </c:numCache>
              </c:numRef>
            </c:plus>
            <c:minus>
              <c:numRef>
                <c:f>('Figure 5'!$D$78,'Figure 5'!$F$78,'Figure 5'!$H$78)</c:f>
                <c:numCache>
                  <c:formatCode>General</c:formatCode>
                  <c:ptCount val="3"/>
                  <c:pt idx="0">
                    <c:v>5.1716080093189269</c:v>
                  </c:pt>
                  <c:pt idx="1">
                    <c:v>30.435561352004076</c:v>
                  </c:pt>
                  <c:pt idx="2">
                    <c:v>20.166910901935331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([3]Лист1!$AJ$212,[3]Лист1!$AJ$213,[3]Лист1!$AJ$215)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5'!$D$77,'Figure 5'!$F$77,'Figure 5'!$H$77)</c:f>
              <c:numCache>
                <c:formatCode>0.000</c:formatCode>
                <c:ptCount val="3"/>
                <c:pt idx="0">
                  <c:v>70.163769211388242</c:v>
                </c:pt>
                <c:pt idx="1">
                  <c:v>103.42403628117916</c:v>
                </c:pt>
                <c:pt idx="2">
                  <c:v>110.43083900226759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5'!$E$78,'Figure 5'!$G$78,'Figure 5'!$I$78)</c:f>
                <c:numCache>
                  <c:formatCode>General</c:formatCode>
                  <c:ptCount val="3"/>
                  <c:pt idx="0">
                    <c:v>24.485215561137714</c:v>
                  </c:pt>
                  <c:pt idx="1">
                    <c:v>33.546739161039966</c:v>
                  </c:pt>
                  <c:pt idx="2">
                    <c:v>34.441353573384674</c:v>
                  </c:pt>
                </c:numCache>
              </c:numRef>
            </c:plus>
            <c:minus>
              <c:numRef>
                <c:f>('Figure 5'!$E$78,'Figure 5'!$G$78,'Figure 5'!$I$78)</c:f>
                <c:numCache>
                  <c:formatCode>General</c:formatCode>
                  <c:ptCount val="3"/>
                  <c:pt idx="0">
                    <c:v>24.485215561137714</c:v>
                  </c:pt>
                  <c:pt idx="1">
                    <c:v>33.546739161039966</c:v>
                  </c:pt>
                  <c:pt idx="2">
                    <c:v>34.441353573384674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([3]Лист1!$AJ$212,[3]Лист1!$AJ$213,[3]Лист1!$AJ$215)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5'!$E$77,'Figure 5'!$G$77,'Figure 5'!$I$77)</c:f>
              <c:numCache>
                <c:formatCode>0.000</c:formatCode>
                <c:ptCount val="3"/>
                <c:pt idx="0">
                  <c:v>106.33975812547243</c:v>
                </c:pt>
                <c:pt idx="1">
                  <c:v>127.81557067271356</c:v>
                </c:pt>
                <c:pt idx="2">
                  <c:v>191.45880574452002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9474624"/>
        <c:axId val="209465216"/>
      </c:barChart>
      <c:catAx>
        <c:axId val="209474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 </a:t>
                </a:r>
                <a:r>
                  <a:rPr lang="ru-RU" sz="1100" b="1"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US" sz="1100" b="1">
                    <a:latin typeface="Calibri" panose="020F0502020204030204" pitchFamily="34" charset="0"/>
                    <a:cs typeface="Calibri" panose="020F0502020204030204" pitchFamily="34" charset="0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65216"/>
        <c:crosses val="autoZero"/>
        <c:auto val="1"/>
        <c:lblAlgn val="ctr"/>
        <c:lblOffset val="100"/>
        <c:noMultiLvlLbl val="0"/>
      </c:catAx>
      <c:valAx>
        <c:axId val="209465216"/>
        <c:scaling>
          <c:orientation val="minMax"/>
          <c:max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C,</a:t>
                </a:r>
                <a:r>
                  <a:rPr lang="en-US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pg/ml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462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749603492076863"/>
          <c:y val="6.5586246163673988E-3"/>
          <c:w val="0.2494033432986652"/>
          <c:h val="0.2012559541168465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CXCL13</a:t>
            </a:r>
            <a:endParaRPr lang="ru-RU" sz="11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0716577540106949"/>
          <c:y val="2.82220278020802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444206813389995"/>
          <c:y val="8.9762222222222257E-2"/>
          <c:w val="0.70555793186609983"/>
          <c:h val="0.67330611111111138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5'!$D$91,'Figure 5'!$F$91,'Figure 5'!$H$91)</c:f>
                <c:numCache>
                  <c:formatCode>General</c:formatCode>
                  <c:ptCount val="3"/>
                  <c:pt idx="0">
                    <c:v>3.1732437941027101</c:v>
                  </c:pt>
                  <c:pt idx="1">
                    <c:v>34.326286817427864</c:v>
                  </c:pt>
                  <c:pt idx="2">
                    <c:v>20.166910901935331</c:v>
                  </c:pt>
                </c:numCache>
              </c:numRef>
            </c:plus>
            <c:minus>
              <c:numRef>
                <c:f>('Figure 5'!$D$91,'Figure 5'!$F$91,'Figure 5'!$H$91)</c:f>
                <c:numCache>
                  <c:formatCode>General</c:formatCode>
                  <c:ptCount val="3"/>
                  <c:pt idx="0">
                    <c:v>3.1732437941027101</c:v>
                  </c:pt>
                  <c:pt idx="1">
                    <c:v>34.326286817427864</c:v>
                  </c:pt>
                  <c:pt idx="2">
                    <c:v>20.166910901935331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([3]Лист1!$AJ$212,[3]Лист1!$AJ$213,[3]Лист1!$AJ$215)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5'!$D$90,'Figure 5'!$F$90,'Figure 5'!$H$90)</c:f>
              <c:numCache>
                <c:formatCode>0.000</c:formatCode>
                <c:ptCount val="3"/>
                <c:pt idx="0">
                  <c:v>66.830435878054928</c:v>
                </c:pt>
                <c:pt idx="1">
                  <c:v>143.42403628117916</c:v>
                </c:pt>
                <c:pt idx="2">
                  <c:v>110.43083900226759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5'!$E$91,'Figure 5'!$G$91,'Figure 5'!$I$91)</c:f>
                <c:numCache>
                  <c:formatCode>General</c:formatCode>
                  <c:ptCount val="3"/>
                  <c:pt idx="0">
                    <c:v>12.727429628624172</c:v>
                  </c:pt>
                  <c:pt idx="1">
                    <c:v>189.88585571639089</c:v>
                  </c:pt>
                  <c:pt idx="2">
                    <c:v>34.441353573384674</c:v>
                  </c:pt>
                </c:numCache>
              </c:numRef>
            </c:plus>
            <c:minus>
              <c:numRef>
                <c:f>('Figure 5'!$E$91,'Figure 5'!$G$91,'Figure 5'!$I$91)</c:f>
                <c:numCache>
                  <c:formatCode>General</c:formatCode>
                  <c:ptCount val="3"/>
                  <c:pt idx="0">
                    <c:v>12.727429628624172</c:v>
                  </c:pt>
                  <c:pt idx="1">
                    <c:v>189.88585571639089</c:v>
                  </c:pt>
                  <c:pt idx="2">
                    <c:v>34.441353573384674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([3]Лист1!$AJ$212,[3]Лист1!$AJ$213,[3]Лист1!$AJ$215)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5'!$E$90,'Figure 5'!$G$90,'Figure 5'!$I$90)</c:f>
              <c:numCache>
                <c:formatCode>0.000</c:formatCode>
                <c:ptCount val="3"/>
                <c:pt idx="0">
                  <c:v>112.10317460317462</c:v>
                </c:pt>
                <c:pt idx="1">
                  <c:v>541.82142857142844</c:v>
                </c:pt>
                <c:pt idx="2">
                  <c:v>191.45880574452002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9473448"/>
        <c:axId val="209473840"/>
      </c:barChart>
      <c:catAx>
        <c:axId val="209473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 </a:t>
                </a:r>
                <a:r>
                  <a:rPr lang="ru-RU" sz="1100" b="1"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US" sz="1100" b="1">
                    <a:latin typeface="Calibri" panose="020F0502020204030204" pitchFamily="34" charset="0"/>
                    <a:cs typeface="Calibri" panose="020F0502020204030204" pitchFamily="34" charset="0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3840"/>
        <c:crosses val="autoZero"/>
        <c:auto val="1"/>
        <c:lblAlgn val="ctr"/>
        <c:lblOffset val="100"/>
        <c:noMultiLvlLbl val="0"/>
      </c:catAx>
      <c:valAx>
        <c:axId val="209473840"/>
        <c:scaling>
          <c:orientation val="minMax"/>
          <c:max val="1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C,</a:t>
                </a:r>
                <a:r>
                  <a:rPr lang="en-US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pg/ml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3448"/>
        <c:crosses val="autoZero"/>
        <c:crossBetween val="between"/>
        <c:majorUnit val="3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73495024351909"/>
          <c:y val="6.5586246163673988E-3"/>
          <c:w val="0.2494033432986652"/>
          <c:h val="0.2012559541168465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6804123711342"/>
          <c:y val="7.0731707317073164E-2"/>
          <c:w val="0.80206185567010324"/>
          <c:h val="0.74634146341463425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IgE'!$R$108:$R$112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0.59699999999999998</c:v>
                </c:pt>
                <c:pt idx="4">
                  <c:v>1.2150000000000001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IgE'!$S$108:$S$112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2.95</c:v>
                </c:pt>
                <c:pt idx="4">
                  <c:v>1.327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IgE'!$T$108:$T$112</c:f>
              <c:numCache>
                <c:formatCode>General</c:formatCode>
                <c:ptCount val="5"/>
                <c:pt idx="0">
                  <c:v>0.73899999999999999</c:v>
                </c:pt>
                <c:pt idx="1">
                  <c:v>0.254</c:v>
                </c:pt>
                <c:pt idx="2">
                  <c:v>0.12</c:v>
                </c:pt>
                <c:pt idx="3">
                  <c:v>2.1709999999999998</c:v>
                </c:pt>
                <c:pt idx="4">
                  <c:v>2.714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IgE'!$U$108:$U$112</c:f>
              <c:numCache>
                <c:formatCode>General</c:formatCode>
                <c:ptCount val="5"/>
                <c:pt idx="0">
                  <c:v>0.17299999999999999</c:v>
                </c:pt>
                <c:pt idx="1">
                  <c:v>0.12</c:v>
                </c:pt>
                <c:pt idx="2">
                  <c:v>0.76900000000000002</c:v>
                </c:pt>
                <c:pt idx="3">
                  <c:v>8.593</c:v>
                </c:pt>
                <c:pt idx="4">
                  <c:v>0.86399999999999999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IgE'!$V$108:$V$112</c:f>
              <c:numCache>
                <c:formatCode>General</c:formatCode>
                <c:ptCount val="5"/>
                <c:pt idx="0">
                  <c:v>0.12</c:v>
                </c:pt>
                <c:pt idx="1">
                  <c:v>0.13</c:v>
                </c:pt>
                <c:pt idx="2">
                  <c:v>0.45400000000000001</c:v>
                </c:pt>
                <c:pt idx="3">
                  <c:v>0.1</c:v>
                </c:pt>
                <c:pt idx="4">
                  <c:v>0.23200000000000001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IgE'!$W$108:$W$112</c:f>
              <c:numCache>
                <c:formatCode>General</c:formatCode>
                <c:ptCount val="5"/>
                <c:pt idx="0">
                  <c:v>0.13</c:v>
                </c:pt>
                <c:pt idx="1">
                  <c:v>0.45200000000000001</c:v>
                </c:pt>
                <c:pt idx="2">
                  <c:v>0.13</c:v>
                </c:pt>
                <c:pt idx="3">
                  <c:v>13.49</c:v>
                </c:pt>
                <c:pt idx="4">
                  <c:v>5.1580000000000004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IgE'!$X$108:$X$112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IgE'!$Z$108:$Z$111</c:f>
                <c:numCache>
                  <c:formatCode>General</c:formatCode>
                  <c:ptCount val="4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</c:numCache>
              </c:numRef>
            </c:plus>
            <c:minus>
              <c:numRef>
                <c:f>'spec Ig+Tital IgE'!$Z$108:$Z$112</c:f>
                <c:numCache>
                  <c:formatCode>General</c:formatCode>
                  <c:ptCount val="5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  <c:pt idx="4">
                    <c:v>0.72850493799001059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IgE'!$Y$108:$Y$112</c:f>
              <c:numCache>
                <c:formatCode>0.000</c:formatCode>
                <c:ptCount val="5"/>
                <c:pt idx="0">
                  <c:v>0.22866666666666666</c:v>
                </c:pt>
                <c:pt idx="1">
                  <c:v>0.19433333333333336</c:v>
                </c:pt>
                <c:pt idx="2">
                  <c:v>0.28049999999999997</c:v>
                </c:pt>
                <c:pt idx="3">
                  <c:v>4.6501666666666663</c:v>
                </c:pt>
                <c:pt idx="4">
                  <c:v>1.9183333333333337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76704"/>
        <c:axId val="148875528"/>
      </c:scatterChart>
      <c:valAx>
        <c:axId val="14887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8875528"/>
        <c:crossesAt val="0.1"/>
        <c:crossBetween val="midCat"/>
      </c:valAx>
      <c:valAx>
        <c:axId val="14887552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0309278350515464E-2"/>
              <c:y val="0.360975609756097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876704"/>
        <c:crosses val="autoZero"/>
        <c:crossBetween val="midCat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Cd19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5'!$D$11,'Figure 5'!$F$11,'Figure 5'!$H$11)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0.56152776818227046</c:v>
                  </c:pt>
                  <c:pt idx="2">
                    <c:v>0.48271987535831451</c:v>
                  </c:pt>
                </c:numCache>
              </c:numRef>
            </c:plus>
            <c:minus>
              <c:numRef>
                <c:f>('Figure 5'!$D$11,'Figure 5'!$F$11,'Figure 5'!$H$11)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0.56152776818227046</c:v>
                  </c:pt>
                  <c:pt idx="2">
                    <c:v>0.48271987535831451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5'!$D$10,'Figure 5'!$F$10,'Figure 5'!$H$10)</c:f>
              <c:numCache>
                <c:formatCode>0.000</c:formatCode>
                <c:ptCount val="3"/>
                <c:pt idx="0">
                  <c:v>1.0000000000000002</c:v>
                </c:pt>
                <c:pt idx="1">
                  <c:v>1.1301638291304912</c:v>
                </c:pt>
                <c:pt idx="2">
                  <c:v>1.6171781520035531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5'!$E$11,'Figure 5'!$G$11,'Figure 5'!$I$11)</c:f>
                <c:numCache>
                  <c:formatCode>General</c:formatCode>
                  <c:ptCount val="3"/>
                  <c:pt idx="0">
                    <c:v>1.9717653111168461</c:v>
                  </c:pt>
                  <c:pt idx="1">
                    <c:v>0.55858423446219074</c:v>
                  </c:pt>
                  <c:pt idx="2">
                    <c:v>2.6391921605585691</c:v>
                  </c:pt>
                </c:numCache>
              </c:numRef>
            </c:plus>
            <c:minus>
              <c:numRef>
                <c:f>('Figure 5'!$E$11,'Figure 5'!$G$11,'Figure 5'!$I$11)</c:f>
                <c:numCache>
                  <c:formatCode>General</c:formatCode>
                  <c:ptCount val="3"/>
                  <c:pt idx="0">
                    <c:v>1.9717653111168461</c:v>
                  </c:pt>
                  <c:pt idx="1">
                    <c:v>0.55858423446219074</c:v>
                  </c:pt>
                  <c:pt idx="2">
                    <c:v>2.6391921605585691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5'!$E$10,'Figure 5'!$G$10,'Figure 5'!$I$10)</c:f>
              <c:numCache>
                <c:formatCode>0.000</c:formatCode>
                <c:ptCount val="3"/>
                <c:pt idx="0">
                  <c:v>7.4468269128591409</c:v>
                </c:pt>
                <c:pt idx="1">
                  <c:v>3.5528997428458275</c:v>
                </c:pt>
                <c:pt idx="2">
                  <c:v>5.6783005884602078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75016"/>
        <c:axId val="209465608"/>
      </c:barChart>
      <c:catAx>
        <c:axId val="209475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65608"/>
        <c:crosses val="autoZero"/>
        <c:auto val="1"/>
        <c:lblAlgn val="ctr"/>
        <c:lblOffset val="100"/>
        <c:noMultiLvlLbl val="0"/>
      </c:catAx>
      <c:valAx>
        <c:axId val="209465608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501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5779157561251975"/>
          <c:y val="7.2606850069667217E-2"/>
          <c:w val="0.95453559494490492"/>
          <c:h val="0.23279738180875539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Cd19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5'!$D$11,'Figure 5'!$F$11,'Figure 5'!$H$11)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0.56152776818227046</c:v>
                  </c:pt>
                  <c:pt idx="2">
                    <c:v>0.48271987535831451</c:v>
                  </c:pt>
                </c:numCache>
              </c:numRef>
            </c:plus>
            <c:minus>
              <c:numRef>
                <c:f>('Figure 5'!$D$11,'Figure 5'!$F$11,'Figure 5'!$H$11)</c:f>
                <c:numCache>
                  <c:formatCode>General</c:formatCode>
                  <c:ptCount val="3"/>
                  <c:pt idx="0">
                    <c:v>0.17263221735567222</c:v>
                  </c:pt>
                  <c:pt idx="1">
                    <c:v>0.56152776818227046</c:v>
                  </c:pt>
                  <c:pt idx="2">
                    <c:v>0.48271987535831451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5'!$D$10,'Figure 5'!$F$10,'Figure 5'!$H$10)</c:f>
              <c:numCache>
                <c:formatCode>0.000</c:formatCode>
                <c:ptCount val="3"/>
                <c:pt idx="0">
                  <c:v>1.0000000000000002</c:v>
                </c:pt>
                <c:pt idx="1">
                  <c:v>1.1301638291304912</c:v>
                </c:pt>
                <c:pt idx="2">
                  <c:v>1.6171781520035531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5'!$J$11:$L$11</c:f>
                <c:numCache>
                  <c:formatCode>General</c:formatCode>
                  <c:ptCount val="3"/>
                  <c:pt idx="0">
                    <c:v>8.6929478377240184</c:v>
                  </c:pt>
                  <c:pt idx="1">
                    <c:v>5.1077512550771917</c:v>
                  </c:pt>
                  <c:pt idx="2">
                    <c:v>24.544770136746163</c:v>
                  </c:pt>
                </c:numCache>
              </c:numRef>
            </c:plus>
            <c:minus>
              <c:numRef>
                <c:f>'Figure 5'!$J$11:$L$11</c:f>
                <c:numCache>
                  <c:formatCode>General</c:formatCode>
                  <c:ptCount val="3"/>
                  <c:pt idx="0">
                    <c:v>8.6929478377240184</c:v>
                  </c:pt>
                  <c:pt idx="1">
                    <c:v>5.1077512550771917</c:v>
                  </c:pt>
                  <c:pt idx="2">
                    <c:v>24.544770136746163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5'!$J$10:$L$10</c:f>
              <c:numCache>
                <c:formatCode>0.000</c:formatCode>
                <c:ptCount val="3"/>
                <c:pt idx="0">
                  <c:v>29.506525359622614</c:v>
                </c:pt>
                <c:pt idx="1">
                  <c:v>10.548830730872723</c:v>
                </c:pt>
                <c:pt idx="2">
                  <c:v>121.01705582446833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79328"/>
        <c:axId val="209481288"/>
      </c:barChart>
      <c:catAx>
        <c:axId val="20947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2823234052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1288"/>
        <c:crosses val="autoZero"/>
        <c:auto val="1"/>
        <c:lblAlgn val="ctr"/>
        <c:lblOffset val="100"/>
        <c:noMultiLvlLbl val="0"/>
      </c:catAx>
      <c:valAx>
        <c:axId val="209481288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93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5797649206892618"/>
          <c:y val="7.2606850069667217E-2"/>
          <c:w val="0.55472052949903006"/>
          <c:h val="0.23279738180875539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Bcl6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49355243638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5'!$D$25,'Figure 5'!$F$25,'Figure 5'!$H$25)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0.57777437094412332</c:v>
                  </c:pt>
                  <c:pt idx="2">
                    <c:v>65.013735127087529</c:v>
                  </c:pt>
                </c:numCache>
              </c:numRef>
            </c:plus>
            <c:minus>
              <c:numRef>
                <c:f>('Figure 5'!$D$25,'Figure 5'!$F$25,'Figure 5'!$H$25)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0.57777437094412332</c:v>
                  </c:pt>
                  <c:pt idx="2">
                    <c:v>65.013735127087529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5'!$D$24,'Figure 5'!$F$24,'Figure 5'!$H$24)</c:f>
              <c:numCache>
                <c:formatCode>0.000</c:formatCode>
                <c:ptCount val="3"/>
                <c:pt idx="0">
                  <c:v>1.0000000000000002</c:v>
                </c:pt>
                <c:pt idx="1">
                  <c:v>1.1284403663328266</c:v>
                </c:pt>
                <c:pt idx="2">
                  <c:v>215.77179444337423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5'!$J$25:$L$25</c:f>
                <c:numCache>
                  <c:formatCode>General</c:formatCode>
                  <c:ptCount val="3"/>
                  <c:pt idx="0">
                    <c:v>0.61973790781322635</c:v>
                  </c:pt>
                  <c:pt idx="1">
                    <c:v>2.7171327402834291</c:v>
                  </c:pt>
                  <c:pt idx="2">
                    <c:v>36.808384380433246</c:v>
                  </c:pt>
                </c:numCache>
              </c:numRef>
            </c:plus>
            <c:minus>
              <c:numRef>
                <c:f>'Figure 5'!$J$25:$L$25</c:f>
                <c:numCache>
                  <c:formatCode>General</c:formatCode>
                  <c:ptCount val="3"/>
                  <c:pt idx="0">
                    <c:v>0.61973790781322635</c:v>
                  </c:pt>
                  <c:pt idx="1">
                    <c:v>2.7171327402834291</c:v>
                  </c:pt>
                  <c:pt idx="2">
                    <c:v>36.808384380433246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5'!$J$24:$L$24</c:f>
              <c:numCache>
                <c:formatCode>0.000</c:formatCode>
                <c:ptCount val="3"/>
                <c:pt idx="0">
                  <c:v>2.1459809618303987</c:v>
                </c:pt>
                <c:pt idx="1">
                  <c:v>8.012135081824427</c:v>
                </c:pt>
                <c:pt idx="2">
                  <c:v>79.217752922785721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6384"/>
        <c:axId val="209485208"/>
      </c:barChart>
      <c:catAx>
        <c:axId val="209486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2823234052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5208"/>
        <c:crosses val="autoZero"/>
        <c:auto val="1"/>
        <c:lblAlgn val="ctr"/>
        <c:lblOffset val="100"/>
        <c:noMultiLvlLbl val="0"/>
      </c:catAx>
      <c:valAx>
        <c:axId val="209485208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638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Ebi2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5'!$D$39,'Figure 5'!$F$39,'Figure 5'!$H$39)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0.34585186418369079</c:v>
                  </c:pt>
                  <c:pt idx="2">
                    <c:v>0.41640460365195858</c:v>
                  </c:pt>
                </c:numCache>
              </c:numRef>
            </c:plus>
            <c:minus>
              <c:numRef>
                <c:f>('Figure 5'!$D$39,'Figure 5'!$F$39,'Figure 5'!$H$39)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0.34585186418369079</c:v>
                  </c:pt>
                  <c:pt idx="2">
                    <c:v>0.41640460365195858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5'!$D$38,'Figure 5'!$F$38,'Figure 5'!$H$38)</c:f>
              <c:numCache>
                <c:formatCode>0.000</c:formatCode>
                <c:ptCount val="3"/>
                <c:pt idx="0">
                  <c:v>1</c:v>
                </c:pt>
                <c:pt idx="1">
                  <c:v>0.99446927787407191</c:v>
                </c:pt>
                <c:pt idx="2">
                  <c:v>1.3579977439456101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'Figure 5'!$J$39:$L$39</c:f>
                <c:numCache>
                  <c:formatCode>General</c:formatCode>
                  <c:ptCount val="3"/>
                  <c:pt idx="0">
                    <c:v>8.7721218743350153</c:v>
                  </c:pt>
                  <c:pt idx="1">
                    <c:v>1.2206998233380677</c:v>
                  </c:pt>
                  <c:pt idx="2">
                    <c:v>63.016117830662537</c:v>
                  </c:pt>
                </c:numCache>
              </c:numRef>
            </c:plus>
            <c:minus>
              <c:numRef>
                <c:f>'Figure 5'!$J$39:$L$39</c:f>
                <c:numCache>
                  <c:formatCode>General</c:formatCode>
                  <c:ptCount val="3"/>
                  <c:pt idx="0">
                    <c:v>8.7721218743350153</c:v>
                  </c:pt>
                  <c:pt idx="1">
                    <c:v>1.2206998233380677</c:v>
                  </c:pt>
                  <c:pt idx="2">
                    <c:v>63.016117830662537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5'!$J$38:$L$38</c:f>
              <c:numCache>
                <c:formatCode>0.000</c:formatCode>
                <c:ptCount val="3"/>
                <c:pt idx="0">
                  <c:v>23.156026238129304</c:v>
                </c:pt>
                <c:pt idx="1">
                  <c:v>5.3932691646106585</c:v>
                </c:pt>
                <c:pt idx="2">
                  <c:v>81.289412992976679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2856"/>
        <c:axId val="209482072"/>
      </c:barChart>
      <c:catAx>
        <c:axId val="209482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2072"/>
        <c:crosses val="autoZero"/>
        <c:auto val="1"/>
        <c:lblAlgn val="ctr"/>
        <c:lblOffset val="100"/>
        <c:noMultiLvlLbl val="0"/>
      </c:catAx>
      <c:valAx>
        <c:axId val="209482072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28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Bcl6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5'!$D$25,'Figure 5'!$F$25,'Figure 5'!$H$25)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0.57777437094412332</c:v>
                  </c:pt>
                  <c:pt idx="2">
                    <c:v>65.013735127087529</c:v>
                  </c:pt>
                </c:numCache>
              </c:numRef>
            </c:plus>
            <c:minus>
              <c:numRef>
                <c:f>('Figure 5'!$D$25,'Figure 5'!$F$25,'Figure 5'!$H$25)</c:f>
                <c:numCache>
                  <c:formatCode>General</c:formatCode>
                  <c:ptCount val="3"/>
                  <c:pt idx="0">
                    <c:v>0.49500164858841122</c:v>
                  </c:pt>
                  <c:pt idx="1">
                    <c:v>0.57777437094412332</c:v>
                  </c:pt>
                  <c:pt idx="2">
                    <c:v>65.013735127087529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5'!$D$24,'Figure 5'!$F$24,'Figure 5'!$H$24)</c:f>
              <c:numCache>
                <c:formatCode>0.000</c:formatCode>
                <c:ptCount val="3"/>
                <c:pt idx="0">
                  <c:v>1.0000000000000002</c:v>
                </c:pt>
                <c:pt idx="1">
                  <c:v>1.1284403663328266</c:v>
                </c:pt>
                <c:pt idx="2">
                  <c:v>215.77179444337423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5'!$E$25,'Figure 5'!$G$25,'Figure 5'!$I$25)</c:f>
                <c:numCache>
                  <c:formatCode>General</c:formatCode>
                  <c:ptCount val="3"/>
                  <c:pt idx="0">
                    <c:v>0.91101809728844985</c:v>
                  </c:pt>
                  <c:pt idx="1">
                    <c:v>0.99477235428942345</c:v>
                  </c:pt>
                  <c:pt idx="2">
                    <c:v>458.25244473220977</c:v>
                  </c:pt>
                </c:numCache>
              </c:numRef>
            </c:plus>
            <c:minus>
              <c:numRef>
                <c:f>('Figure 5'!$E$25,'Figure 5'!$G$25,'Figure 5'!$I$25)</c:f>
                <c:numCache>
                  <c:formatCode>General</c:formatCode>
                  <c:ptCount val="3"/>
                  <c:pt idx="0">
                    <c:v>0.91101809728844985</c:v>
                  </c:pt>
                  <c:pt idx="1">
                    <c:v>0.99477235428942345</c:v>
                  </c:pt>
                  <c:pt idx="2">
                    <c:v>458.25244473220977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5'!$E$24,'Figure 5'!$G$24,'Figure 5'!$I$24)</c:f>
              <c:numCache>
                <c:formatCode>0.000</c:formatCode>
                <c:ptCount val="3"/>
                <c:pt idx="0">
                  <c:v>2.4731214671766968</c:v>
                </c:pt>
                <c:pt idx="1">
                  <c:v>1.5753717812576238</c:v>
                </c:pt>
                <c:pt idx="2">
                  <c:v>1170.5204144281909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0896"/>
        <c:axId val="209487168"/>
      </c:barChart>
      <c:catAx>
        <c:axId val="209480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7168"/>
        <c:crosses val="autoZero"/>
        <c:auto val="1"/>
        <c:lblAlgn val="ctr"/>
        <c:lblOffset val="100"/>
        <c:noMultiLvlLbl val="0"/>
      </c:catAx>
      <c:valAx>
        <c:axId val="209487168"/>
        <c:scaling>
          <c:logBase val="10"/>
          <c:orientation val="minMax"/>
          <c:max val="1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089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Ebi2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5'!$D$39,'Figure 5'!$F$39,'Figure 5'!$H$39)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0.34585186418369079</c:v>
                  </c:pt>
                  <c:pt idx="2">
                    <c:v>0.41640460365195858</c:v>
                  </c:pt>
                </c:numCache>
              </c:numRef>
            </c:plus>
            <c:minus>
              <c:numRef>
                <c:f>('Figure 5'!$D$39,'Figure 5'!$F$39,'Figure 5'!$H$39)</c:f>
                <c:numCache>
                  <c:formatCode>General</c:formatCode>
                  <c:ptCount val="3"/>
                  <c:pt idx="0">
                    <c:v>0.1174422865424298</c:v>
                  </c:pt>
                  <c:pt idx="1">
                    <c:v>0.34585186418369079</c:v>
                  </c:pt>
                  <c:pt idx="2">
                    <c:v>0.41640460365195858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5'!$D$38,'Figure 5'!$F$38,'Figure 5'!$H$38)</c:f>
              <c:numCache>
                <c:formatCode>0.000</c:formatCode>
                <c:ptCount val="3"/>
                <c:pt idx="0">
                  <c:v>1</c:v>
                </c:pt>
                <c:pt idx="1">
                  <c:v>0.99446927787407191</c:v>
                </c:pt>
                <c:pt idx="2">
                  <c:v>1.3579977439456101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5'!$E$39,'Figure 5'!$G$39,'Figure 5'!$I$39)</c:f>
                <c:numCache>
                  <c:formatCode>General</c:formatCode>
                  <c:ptCount val="3"/>
                  <c:pt idx="0">
                    <c:v>1.0767946988357642</c:v>
                  </c:pt>
                  <c:pt idx="1">
                    <c:v>1.5858030898280171</c:v>
                  </c:pt>
                  <c:pt idx="2">
                    <c:v>2.0177903991843387</c:v>
                  </c:pt>
                </c:numCache>
              </c:numRef>
            </c:plus>
            <c:minus>
              <c:numRef>
                <c:f>('Figure 5'!$E$39,'Figure 5'!$G$39,'Figure 5'!$I$39)</c:f>
                <c:numCache>
                  <c:formatCode>General</c:formatCode>
                  <c:ptCount val="3"/>
                  <c:pt idx="0">
                    <c:v>1.0767946988357642</c:v>
                  </c:pt>
                  <c:pt idx="1">
                    <c:v>1.5858030898280171</c:v>
                  </c:pt>
                  <c:pt idx="2">
                    <c:v>2.0177903991843387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5'!$E$38,'Figure 5'!$G$38,'Figure 5'!$I$38)</c:f>
              <c:numCache>
                <c:formatCode>0.000</c:formatCode>
                <c:ptCount val="3"/>
                <c:pt idx="0">
                  <c:v>5.2431663689460954</c:v>
                </c:pt>
                <c:pt idx="1">
                  <c:v>7.1863220222005753</c:v>
                </c:pt>
                <c:pt idx="2">
                  <c:v>4.7571870068956761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1680"/>
        <c:axId val="209487560"/>
      </c:barChart>
      <c:catAx>
        <c:axId val="20948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7560"/>
        <c:crosses val="autoZero"/>
        <c:auto val="1"/>
        <c:lblAlgn val="ctr"/>
        <c:lblOffset val="100"/>
        <c:noMultiLvlLbl val="0"/>
      </c:catAx>
      <c:valAx>
        <c:axId val="209487560"/>
        <c:scaling>
          <c:logBase val="10"/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168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Ifna1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5'!$D$65,'Figure 5'!$F$65,'Figure 5'!$H$65)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8.80384025241608E-2</c:v>
                  </c:pt>
                  <c:pt idx="2">
                    <c:v>0.56848415715557599</c:v>
                  </c:pt>
                </c:numCache>
              </c:numRef>
            </c:plus>
            <c:minus>
              <c:numRef>
                <c:f>('Figure 5'!$D$65,'Figure 5'!$F$65,'Figure 5'!$H$65)</c:f>
                <c:numCache>
                  <c:formatCode>General</c:formatCode>
                  <c:ptCount val="3"/>
                  <c:pt idx="0">
                    <c:v>0.39286126167937369</c:v>
                  </c:pt>
                  <c:pt idx="1">
                    <c:v>8.80384025241608E-2</c:v>
                  </c:pt>
                  <c:pt idx="2">
                    <c:v>0.56848415715557599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5'!$D$64,'Figure 5'!$F$64,'Figure 5'!$H$64)</c:f>
              <c:numCache>
                <c:formatCode>0.000</c:formatCode>
                <c:ptCount val="3"/>
                <c:pt idx="0">
                  <c:v>1</c:v>
                </c:pt>
                <c:pt idx="1">
                  <c:v>0.56529612413994534</c:v>
                </c:pt>
                <c:pt idx="2">
                  <c:v>1.1838217104845483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5'!$E$65,'Figure 5'!$G$65,'Figure 5'!$I$65)</c:f>
                <c:numCache>
                  <c:formatCode>General</c:formatCode>
                  <c:ptCount val="3"/>
                  <c:pt idx="0">
                    <c:v>0.34394926676084125</c:v>
                  </c:pt>
                  <c:pt idx="1">
                    <c:v>0.36659360507876171</c:v>
                  </c:pt>
                  <c:pt idx="2">
                    <c:v>4.326592805285558</c:v>
                  </c:pt>
                </c:numCache>
              </c:numRef>
            </c:plus>
            <c:minus>
              <c:numRef>
                <c:f>('Figure 5'!$E$65,'Figure 5'!$G$65,'Figure 5'!$I$65)</c:f>
                <c:numCache>
                  <c:formatCode>General</c:formatCode>
                  <c:ptCount val="3"/>
                  <c:pt idx="0">
                    <c:v>0.34394926676084125</c:v>
                  </c:pt>
                  <c:pt idx="1">
                    <c:v>0.36659360507876171</c:v>
                  </c:pt>
                  <c:pt idx="2">
                    <c:v>4.326592805285558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5'!$E$64,'Figure 5'!$G$64,'Figure 5'!$I$64)</c:f>
              <c:numCache>
                <c:formatCode>0.000</c:formatCode>
                <c:ptCount val="3"/>
                <c:pt idx="0">
                  <c:v>4.9664063271347603</c:v>
                </c:pt>
                <c:pt idx="1">
                  <c:v>2.3671699311703764</c:v>
                </c:pt>
                <c:pt idx="2">
                  <c:v>20.921987647679138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8344"/>
        <c:axId val="209484424"/>
      </c:barChart>
      <c:catAx>
        <c:axId val="209488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4424"/>
        <c:crosses val="autoZero"/>
        <c:auto val="1"/>
        <c:lblAlgn val="ctr"/>
        <c:lblOffset val="100"/>
        <c:noMultiLvlLbl val="0"/>
      </c:catAx>
      <c:valAx>
        <c:axId val="209484424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834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Tnfa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5'!$D$52,'Figure 5'!$F$52,'Figure 5'!$H$52)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0.15857274090386275</c:v>
                  </c:pt>
                  <c:pt idx="2">
                    <c:v>2.8177768416634428</c:v>
                  </c:pt>
                </c:numCache>
              </c:numRef>
            </c:plus>
            <c:minus>
              <c:numRef>
                <c:f>('Figure 5'!$D$52,'Figure 5'!$F$52,'Figure 5'!$H$52)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0.15857274090386275</c:v>
                  </c:pt>
                  <c:pt idx="2">
                    <c:v>2.8177768416634428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5'!$D$51,'Figure 5'!$F$51,'Figure 5'!$H$51)</c:f>
              <c:numCache>
                <c:formatCode>0.000</c:formatCode>
                <c:ptCount val="3"/>
                <c:pt idx="0">
                  <c:v>1</c:v>
                </c:pt>
                <c:pt idx="1">
                  <c:v>0.50173332962161399</c:v>
                </c:pt>
                <c:pt idx="2">
                  <c:v>8.5517602727439517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5'!$E$52,'Figure 5'!$G$52,'Figure 5'!$I$52)</c:f>
                <c:numCache>
                  <c:formatCode>General</c:formatCode>
                  <c:ptCount val="3"/>
                  <c:pt idx="0">
                    <c:v>1.3379638154340661</c:v>
                  </c:pt>
                  <c:pt idx="1">
                    <c:v>0.55960743850226258</c:v>
                  </c:pt>
                  <c:pt idx="2">
                    <c:v>3.8499416412549463</c:v>
                  </c:pt>
                </c:numCache>
              </c:numRef>
            </c:plus>
            <c:minus>
              <c:numRef>
                <c:f>('Figure 5'!$E$52,'Figure 5'!$G$52,'Figure 5'!$I$52)</c:f>
                <c:numCache>
                  <c:formatCode>General</c:formatCode>
                  <c:ptCount val="3"/>
                  <c:pt idx="0">
                    <c:v>1.3379638154340661</c:v>
                  </c:pt>
                  <c:pt idx="1">
                    <c:v>0.55960743850226258</c:v>
                  </c:pt>
                  <c:pt idx="2">
                    <c:v>3.8499416412549463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5'!$E$51,'Figure 5'!$G$51,'Figure 5'!$I$51)</c:f>
              <c:numCache>
                <c:formatCode>0.000</c:formatCode>
                <c:ptCount val="3"/>
                <c:pt idx="0">
                  <c:v>10.319526603403615</c:v>
                </c:pt>
                <c:pt idx="1">
                  <c:v>2.6481878792489275</c:v>
                </c:pt>
                <c:pt idx="2">
                  <c:v>13.65933841020599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8736"/>
        <c:axId val="209480112"/>
      </c:barChart>
      <c:catAx>
        <c:axId val="209488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0112"/>
        <c:crosses val="autoZero"/>
        <c:auto val="1"/>
        <c:lblAlgn val="ctr"/>
        <c:lblOffset val="100"/>
        <c:noMultiLvlLbl val="0"/>
      </c:catAx>
      <c:valAx>
        <c:axId val="209480112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87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788546255506607"/>
          <c:y val="9.9173553719008267E-2"/>
          <c:w val="0.19383259911894274"/>
          <c:h val="0.15289256198347106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Tnfa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94398148148185"/>
          <c:y val="0.17212962962962952"/>
          <c:w val="0.76840740740740765"/>
          <c:h val="0.6454708333333343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('Figure 5'!$D$52,'Figure 5'!$F$52,'Figure 5'!$H$52)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0.15857274090386275</c:v>
                  </c:pt>
                  <c:pt idx="2">
                    <c:v>2.8177768416634428</c:v>
                  </c:pt>
                </c:numCache>
              </c:numRef>
            </c:plus>
            <c:minus>
              <c:numRef>
                <c:f>('Figure 5'!$D$52,'Figure 5'!$F$52,'Figure 5'!$H$52)</c:f>
                <c:numCache>
                  <c:formatCode>General</c:formatCode>
                  <c:ptCount val="3"/>
                  <c:pt idx="0">
                    <c:v>0.21868832066686092</c:v>
                  </c:pt>
                  <c:pt idx="1">
                    <c:v>0.15857274090386275</c:v>
                  </c:pt>
                  <c:pt idx="2">
                    <c:v>2.8177768416634428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('Figure 5'!$D$51,'Figure 5'!$F$51,'Figure 5'!$H$51)</c:f>
              <c:numCache>
                <c:formatCode>0.000</c:formatCode>
                <c:ptCount val="3"/>
                <c:pt idx="0">
                  <c:v>1</c:v>
                </c:pt>
                <c:pt idx="1">
                  <c:v>0.50173332962161399</c:v>
                </c:pt>
                <c:pt idx="2">
                  <c:v>8.5517602727439517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5'!$J$52:$L$52</c:f>
                <c:numCache>
                  <c:formatCode>General</c:formatCode>
                  <c:ptCount val="3"/>
                  <c:pt idx="0">
                    <c:v>2.5026559198518896</c:v>
                  </c:pt>
                  <c:pt idx="1">
                    <c:v>2.0545353844416891</c:v>
                  </c:pt>
                  <c:pt idx="2">
                    <c:v>16.967924406638371</c:v>
                  </c:pt>
                </c:numCache>
              </c:numRef>
            </c:plus>
            <c:minus>
              <c:numRef>
                <c:f>'Figure 5'!$J$52:$L$52</c:f>
                <c:numCache>
                  <c:formatCode>General</c:formatCode>
                  <c:ptCount val="3"/>
                  <c:pt idx="0">
                    <c:v>2.5026559198518896</c:v>
                  </c:pt>
                  <c:pt idx="1">
                    <c:v>2.0545353844416891</c:v>
                  </c:pt>
                  <c:pt idx="2">
                    <c:v>16.967924406638371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'Figure 5'!$J$51:$L$51</c:f>
              <c:numCache>
                <c:formatCode>0.000</c:formatCode>
                <c:ptCount val="3"/>
                <c:pt idx="0">
                  <c:v>4.5319135210122061</c:v>
                </c:pt>
                <c:pt idx="1">
                  <c:v>11.889345654192665</c:v>
                </c:pt>
                <c:pt idx="2">
                  <c:v>35.424162075218248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76976"/>
        <c:axId val="209483248"/>
      </c:barChart>
      <c:catAx>
        <c:axId val="209476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</a:t>
                </a:r>
                <a:r>
                  <a:rPr lang="en-US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ru-RU" sz="1100" b="1" baseline="0">
                    <a:latin typeface="Times New Roman"/>
                    <a:cs typeface="Times New Roman"/>
                  </a:rPr>
                  <a:t>µ</a:t>
                </a:r>
                <a:r>
                  <a:rPr lang="en-US" sz="1100" b="1" baseline="0">
                    <a:latin typeface="Times New Roman"/>
                    <a:cs typeface="Times New Roman"/>
                  </a:rPr>
                  <a:t>g</a:t>
                </a:r>
                <a:endParaRPr lang="ru-RU" sz="11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3248"/>
        <c:crosses val="autoZero"/>
        <c:auto val="1"/>
        <c:lblAlgn val="ctr"/>
        <c:lblOffset val="100"/>
        <c:noMultiLvlLbl val="0"/>
      </c:catAx>
      <c:valAx>
        <c:axId val="209483248"/>
        <c:scaling>
          <c:logBase val="10"/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2^-</a:t>
                </a:r>
                <a:r>
                  <a:rPr lang="el-GR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ΔΔ</a:t>
                </a: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Ct</a:t>
                </a:r>
                <a:endParaRPr lang="ru-RU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69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7312775330396477"/>
          <c:y val="8.6776859504132234E-2"/>
          <c:w val="0.46696035242290751"/>
          <c:h val="0.26859504132231404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Il4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944661083042286"/>
          <c:y val="0.22099507131353405"/>
          <c:w val="0.6319487301210539"/>
          <c:h val="0.5303881711524817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(Cytokines!$D$11,Cytokines!$F$11,Cytokines!$H$11)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0.50201617965109402</c:v>
                  </c:pt>
                  <c:pt idx="2">
                    <c:v>2.7954615635271618</c:v>
                  </c:pt>
                </c:numCache>
              </c:numRef>
            </c:plus>
            <c:minus>
              <c:numRef>
                <c:f>(Cytokines!$D$11,Cytokines!$F$11,Cytokines!$H$11)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0.50201617965109402</c:v>
                  </c:pt>
                  <c:pt idx="2">
                    <c:v>2.7954615635271618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(Cytokines!$D$10,Cytokines!$F$10,Cytokines!$H$10)</c:f>
              <c:numCache>
                <c:formatCode>0.0</c:formatCode>
                <c:ptCount val="3"/>
                <c:pt idx="0">
                  <c:v>0.99999999999999989</c:v>
                </c:pt>
                <c:pt idx="1">
                  <c:v>1.4250723881487417</c:v>
                </c:pt>
                <c:pt idx="2">
                  <c:v>4.900823320000435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(Cytokines!$E$11,Cytokines!$G$11,Cytokines!$I$11)</c:f>
                <c:numCache>
                  <c:formatCode>General</c:formatCode>
                  <c:ptCount val="3"/>
                  <c:pt idx="0">
                    <c:v>2.6549594722853729</c:v>
                  </c:pt>
                  <c:pt idx="1">
                    <c:v>24.625859637710878</c:v>
                  </c:pt>
                  <c:pt idx="2">
                    <c:v>82.34207930136138</c:v>
                  </c:pt>
                </c:numCache>
              </c:numRef>
            </c:plus>
            <c:minus>
              <c:numRef>
                <c:f>(Cytokines!$E$11,Cytokines!$G$11,Cytokines!$I$11)</c:f>
                <c:numCache>
                  <c:formatCode>General</c:formatCode>
                  <c:ptCount val="3"/>
                  <c:pt idx="0">
                    <c:v>2.6549594722853729</c:v>
                  </c:pt>
                  <c:pt idx="1">
                    <c:v>24.625859637710878</c:v>
                  </c:pt>
                  <c:pt idx="2">
                    <c:v>82.34207930136138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(Cytokines!$E$10,Cytokines!$G$10,Cytokines!$I$10)</c:f>
              <c:numCache>
                <c:formatCode>0.0</c:formatCode>
                <c:ptCount val="3"/>
                <c:pt idx="0">
                  <c:v>14.894987557537476</c:v>
                </c:pt>
                <c:pt idx="1">
                  <c:v>51.055456582583254</c:v>
                </c:pt>
                <c:pt idx="2">
                  <c:v>173.18942396805292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3640"/>
        <c:axId val="209478152"/>
      </c:barChart>
      <c:catAx>
        <c:axId val="20948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8152"/>
        <c:crosses val="autoZero"/>
        <c:auto val="1"/>
        <c:lblAlgn val="ctr"/>
        <c:lblOffset val="100"/>
        <c:noMultiLvlLbl val="0"/>
      </c:catAx>
      <c:valAx>
        <c:axId val="209478152"/>
        <c:scaling>
          <c:logBase val="10"/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36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777966159167206"/>
          <c:y val="8.2873151742575271E-2"/>
          <c:w val="0.30555762775083922"/>
          <c:h val="0.20994531774785735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59269063859713"/>
          <c:y val="7.2319201995012503E-2"/>
          <c:w val="0.77986037656018636"/>
          <c:h val="0.7456359102244390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IgE'!$R$98:$R$102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0.25800000000000001</c:v>
                </c:pt>
                <c:pt idx="4">
                  <c:v>0.442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IgE'!$S$98:$S$102</c:f>
              <c:numCache>
                <c:formatCode>General</c:formatCode>
                <c:ptCount val="5"/>
                <c:pt idx="0">
                  <c:v>0.18099999999999999</c:v>
                </c:pt>
                <c:pt idx="1">
                  <c:v>0.254</c:v>
                </c:pt>
                <c:pt idx="2">
                  <c:v>0.11</c:v>
                </c:pt>
                <c:pt idx="3">
                  <c:v>0.31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IgE'!$T$98:$T$102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0.47599999999999998</c:v>
                </c:pt>
                <c:pt idx="3">
                  <c:v>0.11</c:v>
                </c:pt>
                <c:pt idx="4">
                  <c:v>0.46700000000000003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IgE'!$U$98:$U$102</c:f>
              <c:numCache>
                <c:formatCode>General</c:formatCode>
                <c:ptCount val="5"/>
                <c:pt idx="0">
                  <c:v>0.54800000000000004</c:v>
                </c:pt>
                <c:pt idx="1">
                  <c:v>0.128</c:v>
                </c:pt>
                <c:pt idx="2">
                  <c:v>0.59899999999999998</c:v>
                </c:pt>
                <c:pt idx="3">
                  <c:v>0.27100000000000002</c:v>
                </c:pt>
                <c:pt idx="4">
                  <c:v>0.253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IgE'!$V$98:$V$102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0.11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IgE'!$W$98:$W$102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IgE'!$X$98:$X$102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plus>
            <c:min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IgE'!$Y$98:$Y$102</c:f>
              <c:numCache>
                <c:formatCode>0.000</c:formatCode>
                <c:ptCount val="5"/>
                <c:pt idx="0">
                  <c:v>0.21180000000000004</c:v>
                </c:pt>
                <c:pt idx="1">
                  <c:v>0.1424</c:v>
                </c:pt>
                <c:pt idx="2">
                  <c:v>0.28099999999999997</c:v>
                </c:pt>
                <c:pt idx="3">
                  <c:v>0.20980000000000004</c:v>
                </c:pt>
                <c:pt idx="4">
                  <c:v>0.27440000000000003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IgE'!$R$103:$R$107</c:f>
              <c:numCache>
                <c:formatCode>General</c:formatCode>
                <c:ptCount val="5"/>
                <c:pt idx="0">
                  <c:v>0.13300000000000001</c:v>
                </c:pt>
                <c:pt idx="1">
                  <c:v>0.1</c:v>
                </c:pt>
                <c:pt idx="2">
                  <c:v>0.1</c:v>
                </c:pt>
                <c:pt idx="3">
                  <c:v>0.56799999999999995</c:v>
                </c:pt>
                <c:pt idx="4">
                  <c:v>0.1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IgE'!$S$103:$S$107</c:f>
              <c:numCache>
                <c:formatCode>General</c:formatCode>
                <c:ptCount val="5"/>
                <c:pt idx="0">
                  <c:v>0.1</c:v>
                </c:pt>
                <c:pt idx="1">
                  <c:v>0.11</c:v>
                </c:pt>
                <c:pt idx="2">
                  <c:v>0.32400000000000001</c:v>
                </c:pt>
                <c:pt idx="3">
                  <c:v>0.30099999999999999</c:v>
                </c:pt>
                <c:pt idx="4">
                  <c:v>0.56699999999999995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IgE'!$T$103:$T$107</c:f>
              <c:numCache>
                <c:formatCode>General</c:formatCode>
                <c:ptCount val="5"/>
                <c:pt idx="0">
                  <c:v>0.183</c:v>
                </c:pt>
                <c:pt idx="1">
                  <c:v>0.12</c:v>
                </c:pt>
                <c:pt idx="2">
                  <c:v>0.11</c:v>
                </c:pt>
                <c:pt idx="3">
                  <c:v>0.17399999999999999</c:v>
                </c:pt>
                <c:pt idx="4">
                  <c:v>0.11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IgE'!$U$103:$U$107</c:f>
              <c:numCache>
                <c:formatCode>General</c:formatCode>
                <c:ptCount val="5"/>
                <c:pt idx="0">
                  <c:v>0.11</c:v>
                </c:pt>
                <c:pt idx="1">
                  <c:v>0.13</c:v>
                </c:pt>
                <c:pt idx="2">
                  <c:v>0.12</c:v>
                </c:pt>
                <c:pt idx="3">
                  <c:v>0.1</c:v>
                </c:pt>
                <c:pt idx="4">
                  <c:v>0.26500000000000001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IgE'!$V$103:$V$107</c:f>
              <c:numCache>
                <c:formatCode>General</c:formatCode>
                <c:ptCount val="5"/>
                <c:pt idx="0">
                  <c:v>0.13600000000000001</c:v>
                </c:pt>
                <c:pt idx="1">
                  <c:v>0.153</c:v>
                </c:pt>
                <c:pt idx="2">
                  <c:v>0.246</c:v>
                </c:pt>
                <c:pt idx="3">
                  <c:v>0.34300000000000003</c:v>
                </c:pt>
                <c:pt idx="4">
                  <c:v>0.12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IgE'!$W$103:$W$107</c:f>
              <c:numCache>
                <c:formatCode>General</c:formatCode>
                <c:ptCount val="5"/>
                <c:pt idx="0">
                  <c:v>0.12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0.11</c:v>
                </c:pt>
                <c:pt idx="4">
                  <c:v>0.13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IgE'!$X$103:$X$107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IgE'!$Z$103:$Z$107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plus>
            <c:minus>
              <c:numRef>
                <c:f>'spec Ig+Tital IgE'!$Z$103:$Z$107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IgE'!$Y$103:$Y$107</c:f>
              <c:numCache>
                <c:formatCode>0.000</c:formatCode>
                <c:ptCount val="5"/>
                <c:pt idx="0">
                  <c:v>0.13033333333333333</c:v>
                </c:pt>
                <c:pt idx="1">
                  <c:v>0.1255</c:v>
                </c:pt>
                <c:pt idx="2">
                  <c:v>0.17166666666666666</c:v>
                </c:pt>
                <c:pt idx="3">
                  <c:v>0.26600000000000001</c:v>
                </c:pt>
                <c:pt idx="4">
                  <c:v>0.21533333333333329</c:v>
                </c:pt>
              </c:numCache>
            </c:numRef>
          </c:yVal>
          <c:smooth val="0"/>
        </c:ser>
        <c:ser>
          <c:idx val="0"/>
          <c:order val="1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IgE'!$R$108:$R$112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0.59699999999999998</c:v>
                </c:pt>
                <c:pt idx="4">
                  <c:v>1.2150000000000001</c:v>
                </c:pt>
              </c:numCache>
            </c:numRef>
          </c:yVal>
          <c:smooth val="0"/>
        </c:ser>
        <c:ser>
          <c:idx val="1"/>
          <c:order val="17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IgE'!$S$108:$S$112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2.95</c:v>
                </c:pt>
                <c:pt idx="4">
                  <c:v>1.327</c:v>
                </c:pt>
              </c:numCache>
            </c:numRef>
          </c:yVal>
          <c:smooth val="0"/>
        </c:ser>
        <c:ser>
          <c:idx val="2"/>
          <c:order val="1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IgE'!$T$108:$T$112</c:f>
              <c:numCache>
                <c:formatCode>General</c:formatCode>
                <c:ptCount val="5"/>
                <c:pt idx="0">
                  <c:v>0.73899999999999999</c:v>
                </c:pt>
                <c:pt idx="1">
                  <c:v>0.254</c:v>
                </c:pt>
                <c:pt idx="2">
                  <c:v>0.12</c:v>
                </c:pt>
                <c:pt idx="3">
                  <c:v>2.1709999999999998</c:v>
                </c:pt>
                <c:pt idx="4">
                  <c:v>2.714</c:v>
                </c:pt>
              </c:numCache>
            </c:numRef>
          </c:yVal>
          <c:smooth val="0"/>
        </c:ser>
        <c:ser>
          <c:idx val="3"/>
          <c:order val="1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IgE'!$U$108:$U$112</c:f>
              <c:numCache>
                <c:formatCode>General</c:formatCode>
                <c:ptCount val="5"/>
                <c:pt idx="0">
                  <c:v>0.17299999999999999</c:v>
                </c:pt>
                <c:pt idx="1">
                  <c:v>0.12</c:v>
                </c:pt>
                <c:pt idx="2">
                  <c:v>0.76900000000000002</c:v>
                </c:pt>
                <c:pt idx="3">
                  <c:v>8.593</c:v>
                </c:pt>
                <c:pt idx="4">
                  <c:v>0.86399999999999999</c:v>
                </c:pt>
              </c:numCache>
            </c:numRef>
          </c:yVal>
          <c:smooth val="0"/>
        </c:ser>
        <c:ser>
          <c:idx val="4"/>
          <c:order val="2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IgE'!$V$108:$V$112</c:f>
              <c:numCache>
                <c:formatCode>General</c:formatCode>
                <c:ptCount val="5"/>
                <c:pt idx="0">
                  <c:v>0.12</c:v>
                </c:pt>
                <c:pt idx="1">
                  <c:v>0.13</c:v>
                </c:pt>
                <c:pt idx="2">
                  <c:v>0.45400000000000001</c:v>
                </c:pt>
                <c:pt idx="3">
                  <c:v>0.1</c:v>
                </c:pt>
                <c:pt idx="4">
                  <c:v>0.23200000000000001</c:v>
                </c:pt>
              </c:numCache>
            </c:numRef>
          </c:yVal>
          <c:smooth val="0"/>
        </c:ser>
        <c:ser>
          <c:idx val="5"/>
          <c:order val="2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IgE'!$W$108:$W$112</c:f>
              <c:numCache>
                <c:formatCode>General</c:formatCode>
                <c:ptCount val="5"/>
                <c:pt idx="0">
                  <c:v>0.13</c:v>
                </c:pt>
                <c:pt idx="1">
                  <c:v>0.45200000000000001</c:v>
                </c:pt>
                <c:pt idx="2">
                  <c:v>0.13</c:v>
                </c:pt>
                <c:pt idx="3">
                  <c:v>13.49</c:v>
                </c:pt>
                <c:pt idx="4">
                  <c:v>5.1580000000000004</c:v>
                </c:pt>
              </c:numCache>
            </c:numRef>
          </c:yVal>
          <c:smooth val="0"/>
        </c:ser>
        <c:ser>
          <c:idx val="6"/>
          <c:order val="2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IgE'!$X$108:$X$112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23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IgE'!$Z$108:$Z$111</c:f>
                <c:numCache>
                  <c:formatCode>General</c:formatCode>
                  <c:ptCount val="4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</c:numCache>
              </c:numRef>
            </c:plus>
            <c:minus>
              <c:numRef>
                <c:f>'spec Ig+Tital IgE'!$Z$108:$Z$112</c:f>
                <c:numCache>
                  <c:formatCode>General</c:formatCode>
                  <c:ptCount val="5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  <c:pt idx="4">
                    <c:v>0.72850493799001059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IgE'!$Y$108:$Y$112</c:f>
              <c:numCache>
                <c:formatCode>0.000</c:formatCode>
                <c:ptCount val="5"/>
                <c:pt idx="0">
                  <c:v>0.22866666666666666</c:v>
                </c:pt>
                <c:pt idx="1">
                  <c:v>0.19433333333333336</c:v>
                </c:pt>
                <c:pt idx="2">
                  <c:v>0.28049999999999997</c:v>
                </c:pt>
                <c:pt idx="3">
                  <c:v>4.6501666666666663</c:v>
                </c:pt>
                <c:pt idx="4">
                  <c:v>1.9183333333333337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86576"/>
        <c:axId val="148790104"/>
      </c:scatterChart>
      <c:valAx>
        <c:axId val="14878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8790104"/>
        <c:crossesAt val="0.1"/>
        <c:crossBetween val="midCat"/>
      </c:valAx>
      <c:valAx>
        <c:axId val="14879010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IgA titers, E-3</a:t>
                </a:r>
              </a:p>
            </c:rich>
          </c:tx>
          <c:layout>
            <c:manualLayout>
              <c:xMode val="edge"/>
              <c:yMode val="edge"/>
              <c:x val="1.1709601873536301E-2"/>
              <c:y val="0.32169576059850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786576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Il13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081183624048592"/>
          <c:y val="0.20942408376963351"/>
          <c:w val="0.64189400962709042"/>
          <c:h val="0.5602094240837696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(Cytokines!$D$23,Cytokines!$F$23,Cytokines!$H$23)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2.3749497661821276E-2</c:v>
                  </c:pt>
                  <c:pt idx="2">
                    <c:v>5.4556142844550334E-2</c:v>
                  </c:pt>
                </c:numCache>
              </c:numRef>
            </c:plus>
            <c:minus>
              <c:numRef>
                <c:f>(Cytokines!$D$23,Cytokines!$F$23,Cytokines!$H$23)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2.3749497661821276E-2</c:v>
                  </c:pt>
                  <c:pt idx="2">
                    <c:v>5.4556142844550334E-2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(Cytokines!$D$22,Cytokines!$F$22,Cytokines!$H$22)</c:f>
              <c:numCache>
                <c:formatCode>0.0</c:formatCode>
                <c:ptCount val="3"/>
                <c:pt idx="0">
                  <c:v>1.0000000000000002</c:v>
                </c:pt>
                <c:pt idx="1">
                  <c:v>5.0994332588220913E-2</c:v>
                </c:pt>
                <c:pt idx="2">
                  <c:v>0.12704949174680027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(Cytokines!$E$23,Cytokines!$G$23,Cytokines!$I$23)</c:f>
                <c:numCache>
                  <c:formatCode>General</c:formatCode>
                  <c:ptCount val="3"/>
                  <c:pt idx="0">
                    <c:v>0.21593693262457678</c:v>
                  </c:pt>
                  <c:pt idx="1">
                    <c:v>1.5489939637525112</c:v>
                  </c:pt>
                  <c:pt idx="2">
                    <c:v>2.7734193323762737</c:v>
                  </c:pt>
                </c:numCache>
              </c:numRef>
            </c:plus>
            <c:minus>
              <c:numRef>
                <c:f>(Cytokines!$E$23,Cytokines!$G$23,Cytokines!$I$23)</c:f>
                <c:numCache>
                  <c:formatCode>General</c:formatCode>
                  <c:ptCount val="3"/>
                  <c:pt idx="0">
                    <c:v>0.21593693262457678</c:v>
                  </c:pt>
                  <c:pt idx="1">
                    <c:v>1.5489939637525112</c:v>
                  </c:pt>
                  <c:pt idx="2">
                    <c:v>2.7734193323762737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(Cytokines!$E$22,Cytokines!$G$22,Cytokines!$I$22)</c:f>
              <c:numCache>
                <c:formatCode>0.0</c:formatCode>
                <c:ptCount val="3"/>
                <c:pt idx="0">
                  <c:v>0.48657218389046308</c:v>
                </c:pt>
                <c:pt idx="1">
                  <c:v>3.5561337135147739</c:v>
                </c:pt>
                <c:pt idx="2">
                  <c:v>4.0334544674440194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78936"/>
        <c:axId val="209485992"/>
      </c:barChart>
      <c:catAx>
        <c:axId val="20947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5992"/>
        <c:crosses val="autoZero"/>
        <c:auto val="1"/>
        <c:lblAlgn val="ctr"/>
        <c:lblOffset val="100"/>
        <c:noMultiLvlLbl val="0"/>
      </c:catAx>
      <c:valAx>
        <c:axId val="209485992"/>
        <c:scaling>
          <c:logBase val="10"/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7893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Ifng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857142857142857"/>
          <c:y val="0.21390430184737907"/>
          <c:w val="0.62142857142857144"/>
          <c:h val="0.5508035772570011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(Cytokines!$D$35,Cytokines!$F$35,Cytokines!$H$35)</c:f>
                <c:numCache>
                  <c:formatCode>General</c:formatCode>
                  <c:ptCount val="3"/>
                  <c:pt idx="0">
                    <c:v>0.59986131652003316</c:v>
                  </c:pt>
                  <c:pt idx="1">
                    <c:v>5.0952748609660009E-2</c:v>
                  </c:pt>
                  <c:pt idx="2">
                    <c:v>4.0793673367236917E-2</c:v>
                  </c:pt>
                </c:numCache>
              </c:numRef>
            </c:plus>
            <c:minus>
              <c:numRef>
                <c:f>(Cytokines!$D$35,Cytokines!$F$35,Cytokines!$H$35)</c:f>
                <c:numCache>
                  <c:formatCode>General</c:formatCode>
                  <c:ptCount val="3"/>
                  <c:pt idx="0">
                    <c:v>0.59986131652003316</c:v>
                  </c:pt>
                  <c:pt idx="1">
                    <c:v>5.0952748609660009E-2</c:v>
                  </c:pt>
                  <c:pt idx="2">
                    <c:v>4.0793673367236917E-2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(Cytokines!$D$34,Cytokines!$F$34,Cytokines!$H$34)</c:f>
              <c:numCache>
                <c:formatCode>0.0</c:formatCode>
                <c:ptCount val="3"/>
                <c:pt idx="0">
                  <c:v>0.99999999999999989</c:v>
                </c:pt>
                <c:pt idx="1">
                  <c:v>0.13491152697612727</c:v>
                </c:pt>
                <c:pt idx="2">
                  <c:v>0.13286484160911538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(Cytokines!$E$35,Cytokines!$G$35,Cytokines!$I$35)</c:f>
                <c:numCache>
                  <c:formatCode>General</c:formatCode>
                  <c:ptCount val="3"/>
                  <c:pt idx="0">
                    <c:v>7.3039117446039081E-2</c:v>
                  </c:pt>
                  <c:pt idx="1">
                    <c:v>8.104720627301408E-2</c:v>
                  </c:pt>
                  <c:pt idx="2">
                    <c:v>8.0066937916035072E-2</c:v>
                  </c:pt>
                </c:numCache>
              </c:numRef>
            </c:plus>
            <c:minus>
              <c:numRef>
                <c:f>(Cytokines!$E$35,Cytokines!$G$35,Cytokines!$I$35)</c:f>
                <c:numCache>
                  <c:formatCode>General</c:formatCode>
                  <c:ptCount val="3"/>
                  <c:pt idx="0">
                    <c:v>7.3039117446039081E-2</c:v>
                  </c:pt>
                  <c:pt idx="1">
                    <c:v>8.104720627301408E-2</c:v>
                  </c:pt>
                  <c:pt idx="2">
                    <c:v>8.0066937916035072E-2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(Cytokines!$E$34,Cytokines!$G$34,Cytokines!$I$34)</c:f>
              <c:numCache>
                <c:formatCode>0.0</c:formatCode>
                <c:ptCount val="3"/>
                <c:pt idx="0">
                  <c:v>0.38554248904957733</c:v>
                </c:pt>
                <c:pt idx="1">
                  <c:v>0.21750698703192958</c:v>
                </c:pt>
                <c:pt idx="2">
                  <c:v>0.30525472971751394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84816"/>
        <c:axId val="209496184"/>
      </c:barChart>
      <c:catAx>
        <c:axId val="20948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6184"/>
        <c:crosses val="autoZero"/>
        <c:auto val="1"/>
        <c:lblAlgn val="ctr"/>
        <c:lblOffset val="100"/>
        <c:noMultiLvlLbl val="0"/>
      </c:catAx>
      <c:valAx>
        <c:axId val="209496184"/>
        <c:scaling>
          <c:logBase val="10"/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8481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Il4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1409870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303254492590648"/>
          <c:y val="0.25789539960783203"/>
          <c:w val="0.64394415796755122"/>
          <c:h val="0.5052644563745281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(Cytokines!$D$11,Cytokines!$F$11,Cytokines!$H$11)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0.50201617965109402</c:v>
                  </c:pt>
                  <c:pt idx="2">
                    <c:v>2.7954615635271618</c:v>
                  </c:pt>
                </c:numCache>
              </c:numRef>
            </c:plus>
            <c:minus>
              <c:numRef>
                <c:f>(Cytokines!$D$11,Cytokines!$F$11,Cytokines!$H$11)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0.50201617965109402</c:v>
                  </c:pt>
                  <c:pt idx="2">
                    <c:v>2.7954615635271618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(Cytokines!$D$10,Cytokines!$F$10,Cytokines!$H$10)</c:f>
              <c:numCache>
                <c:formatCode>0.0</c:formatCode>
                <c:ptCount val="3"/>
                <c:pt idx="0">
                  <c:v>0.99999999999999989</c:v>
                </c:pt>
                <c:pt idx="1">
                  <c:v>1.4250723881487417</c:v>
                </c:pt>
                <c:pt idx="2">
                  <c:v>4.900823320000435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Cytokines!$J$11:$L$11</c:f>
                <c:numCache>
                  <c:formatCode>General</c:formatCode>
                  <c:ptCount val="3"/>
                  <c:pt idx="0">
                    <c:v>765.38623553255411</c:v>
                  </c:pt>
                  <c:pt idx="1">
                    <c:v>57.941193972837716</c:v>
                  </c:pt>
                  <c:pt idx="2">
                    <c:v>163.30261569391047</c:v>
                  </c:pt>
                </c:numCache>
              </c:numRef>
            </c:plus>
            <c:minus>
              <c:numRef>
                <c:f>Cytokines!$J$11:$L$11</c:f>
                <c:numCache>
                  <c:formatCode>General</c:formatCode>
                  <c:ptCount val="3"/>
                  <c:pt idx="0">
                    <c:v>765.38623553255411</c:v>
                  </c:pt>
                  <c:pt idx="1">
                    <c:v>57.941193972837716</c:v>
                  </c:pt>
                  <c:pt idx="2">
                    <c:v>163.30261569391047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Cytokines!$J$10:$L$10</c:f>
              <c:numCache>
                <c:formatCode>0.0</c:formatCode>
                <c:ptCount val="3"/>
                <c:pt idx="0">
                  <c:v>1540.3192024468096</c:v>
                </c:pt>
                <c:pt idx="1">
                  <c:v>168.1033204688872</c:v>
                </c:pt>
                <c:pt idx="2">
                  <c:v>296.59070065234255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93832"/>
        <c:axId val="209492264"/>
      </c:barChart>
      <c:catAx>
        <c:axId val="20949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90905068965144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2264"/>
        <c:crosses val="autoZero"/>
        <c:auto val="1"/>
        <c:lblAlgn val="ctr"/>
        <c:lblOffset val="100"/>
        <c:noMultiLvlLbl val="0"/>
      </c:catAx>
      <c:valAx>
        <c:axId val="209492264"/>
        <c:scaling>
          <c:logBase val="10"/>
          <c:orientation val="minMax"/>
          <c:max val="1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38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000184956387284"/>
          <c:y val="2.6315857102840005E-2"/>
          <c:w val="0.33333579941849711"/>
          <c:h val="0.20000051398158403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Il13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586593142743854"/>
          <c:y val="0.20100551832776756"/>
          <c:w val="0.60150596769989317"/>
          <c:h val="0.57789086519233179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(Cytokines!$D$23,Cytokines!$F$23,Cytokines!$H$23)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2.3749497661821276E-2</c:v>
                  </c:pt>
                  <c:pt idx="2">
                    <c:v>5.4556142844550334E-2</c:v>
                  </c:pt>
                </c:numCache>
              </c:numRef>
            </c:plus>
            <c:minus>
              <c:numRef>
                <c:f>(Cytokines!$D$23,Cytokines!$F$23,Cytokines!$H$23)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2.3749497661821276E-2</c:v>
                  </c:pt>
                  <c:pt idx="2">
                    <c:v>5.4556142844550334E-2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(Cytokines!$D$22,Cytokines!$F$22,Cytokines!$H$22)</c:f>
              <c:numCache>
                <c:formatCode>0.0</c:formatCode>
                <c:ptCount val="3"/>
                <c:pt idx="0">
                  <c:v>1.0000000000000002</c:v>
                </c:pt>
                <c:pt idx="1">
                  <c:v>5.0994332588220913E-2</c:v>
                </c:pt>
                <c:pt idx="2">
                  <c:v>0.12704949174680027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Cytokines!$J$23:$L$23</c:f>
                <c:numCache>
                  <c:formatCode>General</c:formatCode>
                  <c:ptCount val="3"/>
                  <c:pt idx="0">
                    <c:v>1.2237349971574556</c:v>
                  </c:pt>
                  <c:pt idx="1">
                    <c:v>0.17773326023407213</c:v>
                  </c:pt>
                  <c:pt idx="2">
                    <c:v>3.5516632997664739</c:v>
                  </c:pt>
                </c:numCache>
              </c:numRef>
            </c:plus>
            <c:minus>
              <c:numRef>
                <c:f>Cytokines!$J$23:$L$23</c:f>
                <c:numCache>
                  <c:formatCode>General</c:formatCode>
                  <c:ptCount val="3"/>
                  <c:pt idx="0">
                    <c:v>1.2237349971574556</c:v>
                  </c:pt>
                  <c:pt idx="1">
                    <c:v>0.17773326023407213</c:v>
                  </c:pt>
                  <c:pt idx="2">
                    <c:v>3.5516632997664739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Cytokines!$J$22:$L$22</c:f>
              <c:numCache>
                <c:formatCode>0.0</c:formatCode>
                <c:ptCount val="3"/>
                <c:pt idx="0">
                  <c:v>2.8952235663954489</c:v>
                </c:pt>
                <c:pt idx="1">
                  <c:v>0.36014846175908399</c:v>
                </c:pt>
                <c:pt idx="2">
                  <c:v>6.3542355194998335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92656"/>
        <c:axId val="209495792"/>
      </c:barChart>
      <c:catAx>
        <c:axId val="20949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5792"/>
        <c:crosses val="autoZero"/>
        <c:auto val="1"/>
        <c:lblAlgn val="ctr"/>
        <c:lblOffset val="100"/>
        <c:noMultiLvlLbl val="0"/>
      </c:catAx>
      <c:valAx>
        <c:axId val="209495792"/>
        <c:scaling>
          <c:logBase val="10"/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26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Ifng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1.2225652410188815E-2"/>
          <c:y val="1.76390967657968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9375"/>
          <c:y val="0.21390430184737907"/>
          <c:w val="0.5859375"/>
          <c:h val="0.55080357725700113"/>
        </c:manualLayout>
      </c:layout>
      <c:barChart>
        <c:barDir val="col"/>
        <c:grouping val="clustered"/>
        <c:varyColors val="0"/>
        <c:ser>
          <c:idx val="0"/>
          <c:order val="0"/>
          <c:tx>
            <c:v>0</c:v>
          </c:tx>
          <c:spPr>
            <a:solidFill>
              <a:schemeClr val="bg1"/>
            </a:solidFill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(Cytokines!$D$35,Cytokines!$F$35,Cytokines!$H$35)</c:f>
                <c:numCache>
                  <c:formatCode>General</c:formatCode>
                  <c:ptCount val="3"/>
                  <c:pt idx="0">
                    <c:v>0.59986131652003316</c:v>
                  </c:pt>
                  <c:pt idx="1">
                    <c:v>5.0952748609660009E-2</c:v>
                  </c:pt>
                  <c:pt idx="2">
                    <c:v>4.0793673367236917E-2</c:v>
                  </c:pt>
                </c:numCache>
              </c:numRef>
            </c:plus>
            <c:minus>
              <c:numRef>
                <c:f>(Cytokines!$D$35,Cytokines!$F$35,Cytokines!$H$35)</c:f>
                <c:numCache>
                  <c:formatCode>General</c:formatCode>
                  <c:ptCount val="3"/>
                  <c:pt idx="0">
                    <c:v>0.59986131652003316</c:v>
                  </c:pt>
                  <c:pt idx="1">
                    <c:v>5.0952748609660009E-2</c:v>
                  </c:pt>
                  <c:pt idx="2">
                    <c:v>4.0793673367236917E-2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(Cytokines!$D$34,Cytokines!$F$34,Cytokines!$H$34)</c:f>
              <c:numCache>
                <c:formatCode>0.0</c:formatCode>
                <c:ptCount val="3"/>
                <c:pt idx="0">
                  <c:v>0.99999999999999989</c:v>
                </c:pt>
                <c:pt idx="1">
                  <c:v>0.13491152697612727</c:v>
                </c:pt>
                <c:pt idx="2">
                  <c:v>0.13286484160911538</c:v>
                </c:pt>
              </c:numCache>
            </c:numRef>
          </c:val>
        </c:ser>
        <c:ser>
          <c:idx val="2"/>
          <c:order val="1"/>
          <c:tx>
            <c:v>150</c:v>
          </c:tx>
          <c:spPr>
            <a:solidFill>
              <a:schemeClr val="tx1"/>
            </a:solidFill>
            <a:ln w="1587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Cytokines!$J$35:$L$35</c:f>
                <c:numCache>
                  <c:formatCode>General</c:formatCode>
                  <c:ptCount val="3"/>
                  <c:pt idx="0">
                    <c:v>0.10835239407023417</c:v>
                  </c:pt>
                  <c:pt idx="1">
                    <c:v>7.1210168945380917E-2</c:v>
                  </c:pt>
                  <c:pt idx="2">
                    <c:v>0.10475382011298592</c:v>
                  </c:pt>
                </c:numCache>
              </c:numRef>
            </c:plus>
            <c:minus>
              <c:numRef>
                <c:f>Cytokines!$J$35:$L$35</c:f>
                <c:numCache>
                  <c:formatCode>General</c:formatCode>
                  <c:ptCount val="3"/>
                  <c:pt idx="0">
                    <c:v>0.10835239407023417</c:v>
                  </c:pt>
                  <c:pt idx="1">
                    <c:v>7.1210168945380917E-2</c:v>
                  </c:pt>
                  <c:pt idx="2">
                    <c:v>0.10475382011298592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('[1]Conclusion LN'!$X$1,'[1]Conclusion LN'!$Y$1,'[1]Conclusion LN'!$AA$1)</c:f>
              <c:numCache>
                <c:formatCode>General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30</c:v>
                </c:pt>
              </c:numCache>
            </c:numRef>
          </c:cat>
          <c:val>
            <c:numRef>
              <c:f>Cytokines!$J$34:$L$34</c:f>
              <c:numCache>
                <c:formatCode>0.0</c:formatCode>
                <c:ptCount val="3"/>
                <c:pt idx="0">
                  <c:v>0.53097124344839297</c:v>
                </c:pt>
                <c:pt idx="1">
                  <c:v>0.18470734759757171</c:v>
                </c:pt>
                <c:pt idx="2">
                  <c:v>0.19421294277955803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493440"/>
        <c:axId val="209494224"/>
      </c:barChart>
      <c:catAx>
        <c:axId val="2094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OVA, µg</a:t>
                </a:r>
              </a:p>
            </c:rich>
          </c:tx>
          <c:layout>
            <c:manualLayout>
              <c:xMode val="edge"/>
              <c:yMode val="edge"/>
              <c:x val="0.42800235873599501"/>
              <c:y val="0.90905056289451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4224"/>
        <c:crosses val="autoZero"/>
        <c:auto val="1"/>
        <c:lblAlgn val="ctr"/>
        <c:lblOffset val="100"/>
        <c:noMultiLvlLbl val="0"/>
      </c:catAx>
      <c:valAx>
        <c:axId val="209494224"/>
        <c:scaling>
          <c:logBase val="10"/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2^-ΔΔ</a:t>
                </a:r>
                <a:r>
                  <a:rPr lang="en-US" sz="1000" b="1" i="0" u="none" strike="noStrike" baseline="0">
                    <a:solidFill>
                      <a:srgbClr val="333333"/>
                    </a:solidFill>
                    <a:latin typeface="Times New Roman"/>
                    <a:cs typeface="Times New Roman"/>
                  </a:rPr>
                  <a:t>Ct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out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949344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435967660655989"/>
          <c:y val="7.1839282056174958E-2"/>
          <c:w val="0.73718179456441102"/>
          <c:h val="0.801726387746912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Cytokines!$P$4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Cytokines!$T$5:$T$7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2.7</c:v>
                  </c:pt>
                  <c:pt idx="2">
                    <c:v>765.38623553255411</c:v>
                  </c:pt>
                </c:numCache>
              </c:numRef>
            </c:plus>
            <c:minus>
              <c:numRef>
                <c:f>Cytokines!$T$5:$T$7</c:f>
                <c:numCache>
                  <c:formatCode>General</c:formatCode>
                  <c:ptCount val="3"/>
                  <c:pt idx="0">
                    <c:v>0.67805316040268493</c:v>
                  </c:pt>
                  <c:pt idx="1">
                    <c:v>2.7</c:v>
                  </c:pt>
                  <c:pt idx="2">
                    <c:v>765.38623553255411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Cytokines!$O$5:$O$7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Cytokines!$P$5:$P$7</c:f>
              <c:numCache>
                <c:formatCode>0.0</c:formatCode>
                <c:ptCount val="3"/>
                <c:pt idx="0">
                  <c:v>0.99999999999999989</c:v>
                </c:pt>
                <c:pt idx="1">
                  <c:v>14.9</c:v>
                </c:pt>
                <c:pt idx="2">
                  <c:v>1540.3192024468096</c:v>
                </c:pt>
              </c:numCache>
            </c:numRef>
          </c:val>
        </c:ser>
        <c:ser>
          <c:idx val="1"/>
          <c:order val="1"/>
          <c:tx>
            <c:strRef>
              <c:f>Cytokines!$Q$4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Cytokines!$U$5:$U$7</c:f>
                <c:numCache>
                  <c:formatCode>General</c:formatCode>
                  <c:ptCount val="3"/>
                  <c:pt idx="0">
                    <c:v>0.50201617965109402</c:v>
                  </c:pt>
                  <c:pt idx="1">
                    <c:v>2.7954615635271618</c:v>
                  </c:pt>
                  <c:pt idx="2">
                    <c:v>57.941193972837716</c:v>
                  </c:pt>
                </c:numCache>
              </c:numRef>
            </c:plus>
            <c:minus>
              <c:numRef>
                <c:f>Cytokines!$U$5:$U$7</c:f>
                <c:numCache>
                  <c:formatCode>General</c:formatCode>
                  <c:ptCount val="3"/>
                  <c:pt idx="0">
                    <c:v>0.50201617965109402</c:v>
                  </c:pt>
                  <c:pt idx="1">
                    <c:v>2.7954615635271618</c:v>
                  </c:pt>
                  <c:pt idx="2">
                    <c:v>57.941193972837716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Cytokines!$O$5:$O$7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Cytokines!$Q$5:$Q$7</c:f>
              <c:numCache>
                <c:formatCode>0.0</c:formatCode>
                <c:ptCount val="3"/>
                <c:pt idx="0">
                  <c:v>1.4</c:v>
                </c:pt>
                <c:pt idx="1">
                  <c:v>51.1</c:v>
                </c:pt>
                <c:pt idx="2">
                  <c:v>168.1033204688872</c:v>
                </c:pt>
              </c:numCache>
            </c:numRef>
          </c:val>
        </c:ser>
        <c:ser>
          <c:idx val="2"/>
          <c:order val="2"/>
          <c:tx>
            <c:strRef>
              <c:f>Cytokines!$R$4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Cytokines!$V$5:$V$7</c:f>
                <c:numCache>
                  <c:formatCode>General</c:formatCode>
                  <c:ptCount val="3"/>
                  <c:pt idx="0">
                    <c:v>2.8</c:v>
                  </c:pt>
                  <c:pt idx="1">
                    <c:v>82.34207930136138</c:v>
                  </c:pt>
                  <c:pt idx="2">
                    <c:v>163.30261569391047</c:v>
                  </c:pt>
                </c:numCache>
              </c:numRef>
            </c:plus>
            <c:minus>
              <c:numRef>
                <c:f>Cytokines!$V$5:$V$7</c:f>
                <c:numCache>
                  <c:formatCode>General</c:formatCode>
                  <c:ptCount val="3"/>
                  <c:pt idx="0">
                    <c:v>2.8</c:v>
                  </c:pt>
                  <c:pt idx="1">
                    <c:v>82.34207930136138</c:v>
                  </c:pt>
                  <c:pt idx="2">
                    <c:v>163.30261569391047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Cytokines!$O$5:$O$7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Cytokines!$R$5:$R$7</c:f>
              <c:numCache>
                <c:formatCode>0.0</c:formatCode>
                <c:ptCount val="3"/>
                <c:pt idx="0">
                  <c:v>4.9000000000000004</c:v>
                </c:pt>
                <c:pt idx="1">
                  <c:v>173.18942396805292</c:v>
                </c:pt>
                <c:pt idx="2">
                  <c:v>296.59070065234255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95008"/>
        <c:axId val="209489520"/>
      </c:barChart>
      <c:catAx>
        <c:axId val="20949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948952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948952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il-4, Ct (norm)</a:t>
                </a:r>
              </a:p>
            </c:rich>
          </c:tx>
          <c:layout>
            <c:manualLayout>
              <c:xMode val="edge"/>
              <c:yMode val="edge"/>
              <c:x val="1.5625E-2"/>
              <c:y val="0.2717770034843205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949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679642677166835"/>
          <c:y val="2.5862141540222983E-2"/>
          <c:w val="0.24679564426721587"/>
          <c:h val="0.201149989757289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75000000000001"/>
          <c:y val="8.3623693379790975E-2"/>
          <c:w val="0.76875000000000016"/>
          <c:h val="0.7630662020905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Cytokines!$P$4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Cytokines!$T$10:$T$12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0.21593693262457678</c:v>
                  </c:pt>
                  <c:pt idx="2">
                    <c:v>1.2237349971574556</c:v>
                  </c:pt>
                </c:numCache>
              </c:numRef>
            </c:plus>
            <c:minus>
              <c:numRef>
                <c:f>Cytokines!$T$10:$T$12</c:f>
                <c:numCache>
                  <c:formatCode>General</c:formatCode>
                  <c:ptCount val="3"/>
                  <c:pt idx="0">
                    <c:v>0.38695915240178319</c:v>
                  </c:pt>
                  <c:pt idx="1">
                    <c:v>0.21593693262457678</c:v>
                  </c:pt>
                  <c:pt idx="2">
                    <c:v>1.2237349971574556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Cytokines!$O$10:$O$12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Cytokines!$P$10:$P$12</c:f>
              <c:numCache>
                <c:formatCode>0.00</c:formatCode>
                <c:ptCount val="3"/>
                <c:pt idx="0">
                  <c:v>1.0000000000000002</c:v>
                </c:pt>
                <c:pt idx="1">
                  <c:v>0.48657218389046308</c:v>
                </c:pt>
                <c:pt idx="2">
                  <c:v>2.8952235663954489</c:v>
                </c:pt>
              </c:numCache>
            </c:numRef>
          </c:val>
        </c:ser>
        <c:ser>
          <c:idx val="1"/>
          <c:order val="1"/>
          <c:tx>
            <c:strRef>
              <c:f>Cytokines!$Q$4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Cytokines!$U$10:$U$12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1.5489939637525112</c:v>
                  </c:pt>
                  <c:pt idx="2">
                    <c:v>0.17773326023407213</c:v>
                  </c:pt>
                </c:numCache>
              </c:numRef>
            </c:plus>
            <c:minus>
              <c:numRef>
                <c:f>Cytokines!$U$10:$U$12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1.5489939637525112</c:v>
                  </c:pt>
                  <c:pt idx="2">
                    <c:v>0.17773326023407213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Cytokines!$O$10:$O$12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Cytokines!$Q$10:$Q$12</c:f>
              <c:numCache>
                <c:formatCode>0.00</c:formatCode>
                <c:ptCount val="3"/>
                <c:pt idx="0">
                  <c:v>5.0994332588220913E-2</c:v>
                </c:pt>
                <c:pt idx="1">
                  <c:v>3.5561337135147739</c:v>
                </c:pt>
                <c:pt idx="2">
                  <c:v>0.36014846175908399</c:v>
                </c:pt>
              </c:numCache>
            </c:numRef>
          </c:val>
        </c:ser>
        <c:ser>
          <c:idx val="2"/>
          <c:order val="2"/>
          <c:tx>
            <c:strRef>
              <c:f>Cytokines!$R$4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Cytokines!$V$10:$V$12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2.7734193323762737</c:v>
                  </c:pt>
                  <c:pt idx="2">
                    <c:v>3.5516632997664739</c:v>
                  </c:pt>
                </c:numCache>
              </c:numRef>
            </c:plus>
            <c:minus>
              <c:numRef>
                <c:f>Cytokines!$V$10:$V$12</c:f>
                <c:numCache>
                  <c:formatCode>General</c:formatCode>
                  <c:ptCount val="3"/>
                  <c:pt idx="0">
                    <c:v>2.3749497661821276E-2</c:v>
                  </c:pt>
                  <c:pt idx="1">
                    <c:v>2.7734193323762737</c:v>
                  </c:pt>
                  <c:pt idx="2">
                    <c:v>3.5516632997664739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Cytokines!$O$10:$O$12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Cytokines!$R$10:$R$12</c:f>
              <c:numCache>
                <c:formatCode>0.00</c:formatCode>
                <c:ptCount val="3"/>
                <c:pt idx="0">
                  <c:v>5.0994332588220913E-2</c:v>
                </c:pt>
                <c:pt idx="1">
                  <c:v>4.0334544674440194</c:v>
                </c:pt>
                <c:pt idx="2">
                  <c:v>6.3542355194998335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90304"/>
        <c:axId val="209490696"/>
      </c:barChart>
      <c:catAx>
        <c:axId val="20949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949069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9490696"/>
        <c:scaling>
          <c:logBase val="10"/>
          <c:orientation val="minMax"/>
          <c:min val="1.0000000000000002E-2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il13, Ct (norm)</a:t>
                </a:r>
              </a:p>
            </c:rich>
          </c:tx>
          <c:layout>
            <c:manualLayout>
              <c:xMode val="edge"/>
              <c:yMode val="edge"/>
              <c:x val="1.5625E-2"/>
              <c:y val="0.2717770034843205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9490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72527315874653"/>
          <c:y val="9.4043887147335428E-3"/>
          <c:w val="0.24600677354790701"/>
          <c:h val="0.219436072559623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75000000000001"/>
          <c:y val="8.3623693379790975E-2"/>
          <c:w val="0.76875000000000016"/>
          <c:h val="0.7630662020905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Cytokines!$P$4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Cytokines!$T$17:$T$19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8.104720627301408E-2</c:v>
                  </c:pt>
                  <c:pt idx="2">
                    <c:v>0.08</c:v>
                  </c:pt>
                </c:numCache>
              </c:numRef>
            </c:plus>
            <c:minus>
              <c:numRef>
                <c:f>Cytokines!$T$17:$T$19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8.104720627301408E-2</c:v>
                  </c:pt>
                  <c:pt idx="2">
                    <c:v>0.08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Cytokines!$O$17:$O$19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Cytokines!$P$17:$P$19</c:f>
              <c:numCache>
                <c:formatCode>0.0</c:formatCode>
                <c:ptCount val="3"/>
                <c:pt idx="0">
                  <c:v>0.99999999999999989</c:v>
                </c:pt>
                <c:pt idx="1">
                  <c:v>0.21750698703192958</c:v>
                </c:pt>
                <c:pt idx="2" formatCode="General">
                  <c:v>0.53097124344839297</c:v>
                </c:pt>
              </c:numCache>
            </c:numRef>
          </c:val>
        </c:ser>
        <c:ser>
          <c:idx val="1"/>
          <c:order val="1"/>
          <c:tx>
            <c:strRef>
              <c:f>Cytokines!$Q$4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Cytokines!$U$17:$U$19</c:f>
                <c:numCache>
                  <c:formatCode>General</c:formatCode>
                  <c:ptCount val="3"/>
                  <c:pt idx="0">
                    <c:v>7.3039117446039081E-2</c:v>
                  </c:pt>
                  <c:pt idx="1">
                    <c:v>0.03</c:v>
                  </c:pt>
                  <c:pt idx="2">
                    <c:v>7.1210168945380917E-2</c:v>
                  </c:pt>
                </c:numCache>
              </c:numRef>
            </c:plus>
            <c:minus>
              <c:numRef>
                <c:f>Cytokines!$U$17:$U$19</c:f>
                <c:numCache>
                  <c:formatCode>General</c:formatCode>
                  <c:ptCount val="3"/>
                  <c:pt idx="0">
                    <c:v>7.3039117446039081E-2</c:v>
                  </c:pt>
                  <c:pt idx="1">
                    <c:v>0.03</c:v>
                  </c:pt>
                  <c:pt idx="2">
                    <c:v>7.1210168945380917E-2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Cytokines!$O$17:$O$19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Cytokines!$Q$17:$Q$19</c:f>
              <c:numCache>
                <c:formatCode>0.0</c:formatCode>
                <c:ptCount val="3"/>
                <c:pt idx="0">
                  <c:v>0.38554248904957733</c:v>
                </c:pt>
                <c:pt idx="1">
                  <c:v>0.13286484160911538</c:v>
                </c:pt>
                <c:pt idx="2" formatCode="General">
                  <c:v>0.18470734759757171</c:v>
                </c:pt>
              </c:numCache>
            </c:numRef>
          </c:val>
        </c:ser>
        <c:ser>
          <c:idx val="2"/>
          <c:order val="2"/>
          <c:tx>
            <c:strRef>
              <c:f>Cytokines!$R$4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Cytokines!$V$17:$V$19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8.0066937916035072E-2</c:v>
                  </c:pt>
                  <c:pt idx="2">
                    <c:v>0.06</c:v>
                  </c:pt>
                </c:numCache>
              </c:numRef>
            </c:plus>
            <c:minus>
              <c:numRef>
                <c:f>Cytokines!$V$17:$V$19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8.0066937916035072E-2</c:v>
                  </c:pt>
                  <c:pt idx="2">
                    <c:v>0.06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Cytokines!$O$17:$O$19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Cytokines!$R$17:$R$19</c:f>
              <c:numCache>
                <c:formatCode>0.0</c:formatCode>
                <c:ptCount val="3"/>
                <c:pt idx="0">
                  <c:v>0.13491152697612727</c:v>
                </c:pt>
                <c:pt idx="1">
                  <c:v>0.30525472971751394</c:v>
                </c:pt>
                <c:pt idx="2" formatCode="General">
                  <c:v>0.19421294277955803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91480"/>
        <c:axId val="209491872"/>
      </c:barChart>
      <c:catAx>
        <c:axId val="209491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949187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9491872"/>
        <c:scaling>
          <c:logBase val="10"/>
          <c:orientation val="minMax"/>
          <c:max val="1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ifng, Ct (norm)</a:t>
                </a:r>
              </a:p>
            </c:rich>
          </c:tx>
          <c:layout>
            <c:manualLayout>
              <c:xMode val="edge"/>
              <c:yMode val="edge"/>
              <c:x val="1.5625E-2"/>
              <c:y val="0.2717770034843205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949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59269063859713"/>
          <c:y val="7.2319201995012503E-2"/>
          <c:w val="0.77986037656018636"/>
          <c:h val="0.7456359102244390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IgE'!$F$121:$F$125</c:f>
              <c:numCache>
                <c:formatCode>0.000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18.487916583080249</c:v>
                </c:pt>
                <c:pt idx="3">
                  <c:v>2.1230000000000002</c:v>
                </c:pt>
                <c:pt idx="4">
                  <c:v>2.0505827482650787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IgE'!$G$121:$G$125</c:f>
              <c:numCache>
                <c:formatCode>0.000</c:formatCode>
                <c:ptCount val="5"/>
                <c:pt idx="0">
                  <c:v>0.1</c:v>
                </c:pt>
                <c:pt idx="1">
                  <c:v>0.34499999999999997</c:v>
                </c:pt>
                <c:pt idx="2">
                  <c:v>17.905194307408468</c:v>
                </c:pt>
                <c:pt idx="3">
                  <c:v>3.452</c:v>
                </c:pt>
                <c:pt idx="4">
                  <c:v>4.6368339229156348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IgE'!$H$121:$H$125</c:f>
              <c:numCache>
                <c:formatCode>0.000</c:formatCode>
                <c:ptCount val="5"/>
                <c:pt idx="0">
                  <c:v>3.9731707428935401</c:v>
                </c:pt>
                <c:pt idx="1">
                  <c:v>5.6890000000000001</c:v>
                </c:pt>
                <c:pt idx="2">
                  <c:v>17.905194307408468</c:v>
                </c:pt>
                <c:pt idx="3">
                  <c:v>0.1</c:v>
                </c:pt>
                <c:pt idx="4">
                  <c:v>9.1735083754023599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IgE'!$I$121:$I$125</c:f>
              <c:numCache>
                <c:formatCode>0.000</c:formatCode>
                <c:ptCount val="5"/>
                <c:pt idx="0">
                  <c:v>7.6290318389328888</c:v>
                </c:pt>
                <c:pt idx="1">
                  <c:v>0.1</c:v>
                </c:pt>
                <c:pt idx="2">
                  <c:v>13.512020260239263</c:v>
                </c:pt>
                <c:pt idx="3">
                  <c:v>0.115</c:v>
                </c:pt>
                <c:pt idx="4">
                  <c:v>11.418708694015807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IgE'!$J$121:$J$125</c:f>
              <c:numCache>
                <c:formatCode>0.000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18.294449465144556</c:v>
                </c:pt>
                <c:pt idx="3">
                  <c:v>0.67500000000000004</c:v>
                </c:pt>
                <c:pt idx="4">
                  <c:v>17.003236207169866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IgE'!$K$121:$K$125</c:f>
              <c:numCache>
                <c:formatCode>0.000</c:formatCode>
                <c:ptCount val="5"/>
                <c:pt idx="0">
                  <c:v>0.20895160125074513</c:v>
                </c:pt>
                <c:pt idx="1">
                  <c:v>0.98699999999999999</c:v>
                </c:pt>
                <c:pt idx="2">
                  <c:v>1.9179999999999999</c:v>
                </c:pt>
                <c:pt idx="3">
                  <c:v>2.3450000000000002</c:v>
                </c:pt>
                <c:pt idx="4">
                  <c:v>6.9139999999999997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IgE'!$X$98:$X$102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IgE'!$M$121:$M$125</c:f>
                <c:numCache>
                  <c:formatCode>General</c:formatCode>
                  <c:ptCount val="5"/>
                  <c:pt idx="0">
                    <c:v>1.2857492367424046</c:v>
                  </c:pt>
                  <c:pt idx="1">
                    <c:v>0.90452285420566858</c:v>
                  </c:pt>
                  <c:pt idx="2">
                    <c:v>2.6615281232096031</c:v>
                  </c:pt>
                  <c:pt idx="3">
                    <c:v>0.56158552642020543</c:v>
                  </c:pt>
                  <c:pt idx="4">
                    <c:v>2.1621519766140618</c:v>
                  </c:pt>
                </c:numCache>
              </c:numRef>
            </c:plus>
            <c:minus>
              <c:numRef>
                <c:f>'spec Ig+Tital IgE'!$M$121:$M$125</c:f>
                <c:numCache>
                  <c:formatCode>General</c:formatCode>
                  <c:ptCount val="5"/>
                  <c:pt idx="0">
                    <c:v>1.2857492367424046</c:v>
                  </c:pt>
                  <c:pt idx="1">
                    <c:v>0.90452285420566858</c:v>
                  </c:pt>
                  <c:pt idx="2">
                    <c:v>2.6615281232096031</c:v>
                  </c:pt>
                  <c:pt idx="3">
                    <c:v>0.56158552642020543</c:v>
                  </c:pt>
                  <c:pt idx="4">
                    <c:v>2.1621519766140618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IgE'!$L$121:$L$125</c:f>
              <c:numCache>
                <c:formatCode>0.000</c:formatCode>
                <c:ptCount val="5"/>
                <c:pt idx="0">
                  <c:v>2.0185256971795291</c:v>
                </c:pt>
                <c:pt idx="1">
                  <c:v>1.2201666666666666</c:v>
                </c:pt>
                <c:pt idx="2">
                  <c:v>14.6704624872135</c:v>
                </c:pt>
                <c:pt idx="3">
                  <c:v>1.4683333333333335</c:v>
                </c:pt>
                <c:pt idx="4">
                  <c:v>8.5328116579614584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IgE'!$F$126:$F$130</c:f>
              <c:numCache>
                <c:formatCode>General</c:formatCode>
                <c:ptCount val="5"/>
                <c:pt idx="0" formatCode="0.000">
                  <c:v>0.19997434227955554</c:v>
                </c:pt>
                <c:pt idx="1">
                  <c:v>0.23899999999999999</c:v>
                </c:pt>
                <c:pt idx="2" formatCode="0.000">
                  <c:v>14.119648268590762</c:v>
                </c:pt>
                <c:pt idx="3" formatCode="0.000">
                  <c:v>3.21</c:v>
                </c:pt>
                <c:pt idx="4" formatCode="0.000">
                  <c:v>14.125608051182523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IgE'!$G$126:$G$130</c:f>
              <c:numCache>
                <c:formatCode>General</c:formatCode>
                <c:ptCount val="5"/>
                <c:pt idx="0" formatCode="0.000">
                  <c:v>0.78815233536145113</c:v>
                </c:pt>
                <c:pt idx="1">
                  <c:v>0.1</c:v>
                </c:pt>
                <c:pt idx="2" formatCode="0.000">
                  <c:v>7.2109583854643011</c:v>
                </c:pt>
                <c:pt idx="3" formatCode="0.000">
                  <c:v>0.1</c:v>
                </c:pt>
                <c:pt idx="4" formatCode="0.000">
                  <c:v>21.988289266373076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IgE'!$H$126:$H$130</c:f>
              <c:numCache>
                <c:formatCode>General</c:formatCode>
                <c:ptCount val="5"/>
                <c:pt idx="0" formatCode="0.000">
                  <c:v>0.1</c:v>
                </c:pt>
                <c:pt idx="1">
                  <c:v>0.21199999999999999</c:v>
                </c:pt>
                <c:pt idx="2" formatCode="0.000">
                  <c:v>5.4030922300518665</c:v>
                </c:pt>
                <c:pt idx="3" formatCode="0.000">
                  <c:v>0.1</c:v>
                </c:pt>
                <c:pt idx="4" formatCode="0.000">
                  <c:v>18.433938235912201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IgE'!$I$126:$I$130</c:f>
              <c:numCache>
                <c:formatCode>General</c:formatCode>
                <c:ptCount val="5"/>
                <c:pt idx="0" formatCode="0.000">
                  <c:v>1.6984657935663015</c:v>
                </c:pt>
                <c:pt idx="1">
                  <c:v>1.1319999999999999</c:v>
                </c:pt>
                <c:pt idx="2" formatCode="0.000">
                  <c:v>13.266537054042216</c:v>
                </c:pt>
                <c:pt idx="3" formatCode="0.000">
                  <c:v>2.3450000000000002</c:v>
                </c:pt>
                <c:pt idx="4" formatCode="0.000">
                  <c:v>17.184250899161054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IgE'!$J$126:$J$130</c:f>
              <c:numCache>
                <c:formatCode>General</c:formatCode>
                <c:ptCount val="5"/>
                <c:pt idx="0" formatCode="0.000">
                  <c:v>2.3976628637345012</c:v>
                </c:pt>
                <c:pt idx="1">
                  <c:v>0.87</c:v>
                </c:pt>
                <c:pt idx="2" formatCode="0.000">
                  <c:v>9.1331699114090252</c:v>
                </c:pt>
                <c:pt idx="3" formatCode="0.000">
                  <c:v>2.9809999999999999</c:v>
                </c:pt>
                <c:pt idx="4" formatCode="0.000">
                  <c:v>14.864863952756904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IgE'!$K$126:$K$130</c:f>
              <c:numCache>
                <c:formatCode>General</c:formatCode>
                <c:ptCount val="5"/>
                <c:pt idx="0" formatCode="0.000">
                  <c:v>0.28564261966764881</c:v>
                </c:pt>
                <c:pt idx="1">
                  <c:v>1.335</c:v>
                </c:pt>
                <c:pt idx="2" formatCode="0.000">
                  <c:v>1.7629999999999999</c:v>
                </c:pt>
                <c:pt idx="3" formatCode="0.000">
                  <c:v>0.65</c:v>
                </c:pt>
                <c:pt idx="4" formatCode="0.000">
                  <c:v>2.9009999999999998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IgE'!$X$103:$X$107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IgE'!$M$126:$M$130</c:f>
                <c:numCache>
                  <c:formatCode>General</c:formatCode>
                  <c:ptCount val="5"/>
                  <c:pt idx="0">
                    <c:v>0.38287838598576657</c:v>
                  </c:pt>
                  <c:pt idx="1">
                    <c:v>0.21699473235362454</c:v>
                  </c:pt>
                  <c:pt idx="2">
                    <c:v>1.9260728674621315</c:v>
                  </c:pt>
                  <c:pt idx="3">
                    <c:v>0.59005088291259544</c:v>
                  </c:pt>
                  <c:pt idx="4">
                    <c:v>2.6610597528488569</c:v>
                  </c:pt>
                </c:numCache>
              </c:numRef>
            </c:plus>
            <c:minus>
              <c:numRef>
                <c:f>'spec Ig+Tital IgE'!$M$126:$M$130</c:f>
                <c:numCache>
                  <c:formatCode>General</c:formatCode>
                  <c:ptCount val="5"/>
                  <c:pt idx="0">
                    <c:v>0.38287838598576657</c:v>
                  </c:pt>
                  <c:pt idx="1">
                    <c:v>0.21699473235362454</c:v>
                  </c:pt>
                  <c:pt idx="2">
                    <c:v>1.9260728674621315</c:v>
                  </c:pt>
                  <c:pt idx="3">
                    <c:v>0.59005088291259544</c:v>
                  </c:pt>
                  <c:pt idx="4">
                    <c:v>2.6610597528488569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IgE'!$L$126:$L$130</c:f>
              <c:numCache>
                <c:formatCode>0.000</c:formatCode>
                <c:ptCount val="5"/>
                <c:pt idx="0">
                  <c:v>0.91164965910157647</c:v>
                </c:pt>
                <c:pt idx="1">
                  <c:v>0.64800000000000002</c:v>
                </c:pt>
                <c:pt idx="2">
                  <c:v>8.4827343082596958</c:v>
                </c:pt>
                <c:pt idx="3">
                  <c:v>1.5643333333333336</c:v>
                </c:pt>
                <c:pt idx="4">
                  <c:v>14.916325067564292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88144"/>
        <c:axId val="148787360"/>
      </c:scatterChart>
      <c:valAx>
        <c:axId val="14878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8787360"/>
        <c:crossesAt val="0.1"/>
        <c:crossBetween val="midCat"/>
      </c:valAx>
      <c:valAx>
        <c:axId val="14878736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Total IgE titers, E-3</a:t>
                </a:r>
              </a:p>
            </c:rich>
          </c:tx>
          <c:layout>
            <c:manualLayout>
              <c:xMode val="edge"/>
              <c:yMode val="edge"/>
              <c:x val="1.1709601873536301E-2"/>
              <c:y val="0.3216957605985037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788144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47192897802843"/>
          <c:y val="7.2864321608040211E-2"/>
          <c:w val="0.74056689057765801"/>
          <c:h val="0.7437185929648242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IgE'!$R$9:$R$13</c:f>
              <c:numCache>
                <c:formatCode>General</c:formatCode>
                <c:ptCount val="5"/>
                <c:pt idx="0">
                  <c:v>39</c:v>
                </c:pt>
                <c:pt idx="1">
                  <c:v>50</c:v>
                </c:pt>
                <c:pt idx="2">
                  <c:v>20</c:v>
                </c:pt>
                <c:pt idx="3">
                  <c:v>10</c:v>
                </c:pt>
                <c:pt idx="4">
                  <c:v>73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IgE'!$S$9:$S$13</c:f>
              <c:numCache>
                <c:formatCode>General</c:formatCode>
                <c:ptCount val="5"/>
                <c:pt idx="0">
                  <c:v>30</c:v>
                </c:pt>
                <c:pt idx="1">
                  <c:v>75</c:v>
                </c:pt>
                <c:pt idx="2">
                  <c:v>12</c:v>
                </c:pt>
                <c:pt idx="3">
                  <c:v>11</c:v>
                </c:pt>
                <c:pt idx="4">
                  <c:v>24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IgE'!$T$9:$T$13</c:f>
              <c:numCache>
                <c:formatCode>General</c:formatCode>
                <c:ptCount val="5"/>
                <c:pt idx="0">
                  <c:v>118</c:v>
                </c:pt>
                <c:pt idx="1">
                  <c:v>115</c:v>
                </c:pt>
                <c:pt idx="2">
                  <c:v>14</c:v>
                </c:pt>
                <c:pt idx="3">
                  <c:v>20</c:v>
                </c:pt>
                <c:pt idx="4">
                  <c:v>81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IgE'!$U$9:$U$13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55</c:v>
                </c:pt>
                <c:pt idx="3">
                  <c:v>19</c:v>
                </c:pt>
                <c:pt idx="4">
                  <c:v>10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IgE'!$V$9:$V$13</c:f>
              <c:numCache>
                <c:formatCode>General</c:formatCode>
                <c:ptCount val="5"/>
                <c:pt idx="0">
                  <c:v>12</c:v>
                </c:pt>
                <c:pt idx="1">
                  <c:v>39</c:v>
                </c:pt>
                <c:pt idx="2">
                  <c:v>11</c:v>
                </c:pt>
                <c:pt idx="3">
                  <c:v>12</c:v>
                </c:pt>
                <c:pt idx="4">
                  <c:v>60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IgE'!$W$9:$W$13</c:f>
              <c:numCache>
                <c:formatCode>General</c:formatCode>
                <c:ptCount val="5"/>
                <c:pt idx="0">
                  <c:v>60</c:v>
                </c:pt>
                <c:pt idx="1">
                  <c:v>12</c:v>
                </c:pt>
                <c:pt idx="2">
                  <c:v>29</c:v>
                </c:pt>
                <c:pt idx="3">
                  <c:v>13</c:v>
                </c:pt>
                <c:pt idx="4">
                  <c:v>21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IgE'!$X$9:$X$13</c:f>
              <c:numCache>
                <c:formatCode>General</c:formatCode>
                <c:ptCount val="5"/>
                <c:pt idx="0">
                  <c:v>13</c:v>
                </c:pt>
                <c:pt idx="1">
                  <c:v>37</c:v>
                </c:pt>
                <c:pt idx="2">
                  <c:v>124</c:v>
                </c:pt>
                <c:pt idx="3">
                  <c:v>5</c:v>
                </c:pt>
                <c:pt idx="4">
                  <c:v>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IgE'!$Z$9:$Z$13</c:f>
                <c:numCache>
                  <c:formatCode>General</c:formatCode>
                  <c:ptCount val="5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  <c:pt idx="4">
                    <c:v>12.308451850248346</c:v>
                  </c:pt>
                </c:numCache>
              </c:numRef>
            </c:plus>
            <c:minus>
              <c:numRef>
                <c:f>'spec Ig+Tital IgE'!$Z$9:$Z$12</c:f>
                <c:numCache>
                  <c:formatCode>General</c:formatCode>
                  <c:ptCount val="4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IgE'!$Y$9:$Y$13</c:f>
              <c:numCache>
                <c:formatCode>0</c:formatCode>
                <c:ptCount val="5"/>
                <c:pt idx="0">
                  <c:v>41.714285714285715</c:v>
                </c:pt>
                <c:pt idx="1">
                  <c:v>48.285714285714278</c:v>
                </c:pt>
                <c:pt idx="2">
                  <c:v>37.857142857142861</c:v>
                </c:pt>
                <c:pt idx="3">
                  <c:v>14.166666666666666</c:v>
                </c:pt>
                <c:pt idx="4">
                  <c:v>44.833333333333336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IgE'!$R$19:$R$23</c:f>
              <c:numCache>
                <c:formatCode>General</c:formatCode>
                <c:ptCount val="5"/>
                <c:pt idx="0">
                  <c:v>117</c:v>
                </c:pt>
                <c:pt idx="1">
                  <c:v>131</c:v>
                </c:pt>
                <c:pt idx="2">
                  <c:v>321</c:v>
                </c:pt>
                <c:pt idx="3">
                  <c:v>25</c:v>
                </c:pt>
                <c:pt idx="4">
                  <c:v>1416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IgE'!$S$19:$S$23</c:f>
              <c:numCache>
                <c:formatCode>General</c:formatCode>
                <c:ptCount val="5"/>
                <c:pt idx="0">
                  <c:v>45</c:v>
                </c:pt>
                <c:pt idx="1">
                  <c:v>22</c:v>
                </c:pt>
                <c:pt idx="2">
                  <c:v>134</c:v>
                </c:pt>
                <c:pt idx="3">
                  <c:v>103</c:v>
                </c:pt>
                <c:pt idx="4">
                  <c:v>33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IgE'!$T$19:$T$23</c:f>
              <c:numCache>
                <c:formatCode>General</c:formatCode>
                <c:ptCount val="5"/>
                <c:pt idx="0">
                  <c:v>21</c:v>
                </c:pt>
                <c:pt idx="1">
                  <c:v>28</c:v>
                </c:pt>
                <c:pt idx="2">
                  <c:v>113</c:v>
                </c:pt>
                <c:pt idx="3">
                  <c:v>231</c:v>
                </c:pt>
                <c:pt idx="4">
                  <c:v>154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IgE'!$U$19:$U$23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3659</c:v>
                </c:pt>
                <c:pt idx="3">
                  <c:v>259</c:v>
                </c:pt>
                <c:pt idx="4">
                  <c:v>1334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IgE'!$V$19:$V$23</c:f>
              <c:numCache>
                <c:formatCode>General</c:formatCode>
                <c:ptCount val="5"/>
                <c:pt idx="0">
                  <c:v>29</c:v>
                </c:pt>
                <c:pt idx="1">
                  <c:v>103</c:v>
                </c:pt>
                <c:pt idx="2">
                  <c:v>1515</c:v>
                </c:pt>
                <c:pt idx="3">
                  <c:v>10</c:v>
                </c:pt>
                <c:pt idx="4">
                  <c:v>8566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IgE'!$W$19:$W$23</c:f>
              <c:numCache>
                <c:formatCode>General</c:formatCode>
                <c:ptCount val="5"/>
                <c:pt idx="0">
                  <c:v>112</c:v>
                </c:pt>
                <c:pt idx="1">
                  <c:v>43</c:v>
                </c:pt>
                <c:pt idx="2">
                  <c:v>5257</c:v>
                </c:pt>
                <c:pt idx="3">
                  <c:v>1624</c:v>
                </c:pt>
                <c:pt idx="4">
                  <c:v>47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IgE'!$X$19:$X$23</c:f>
              <c:numCache>
                <c:formatCode>General</c:formatCode>
                <c:ptCount val="5"/>
                <c:pt idx="0">
                  <c:v>21</c:v>
                </c:pt>
                <c:pt idx="1">
                  <c:v>75</c:v>
                </c:pt>
                <c:pt idx="2">
                  <c:v>0</c:v>
                </c:pt>
                <c:pt idx="3">
                  <c:v>129</c:v>
                </c:pt>
                <c:pt idx="4">
                  <c:v>680</c:v>
                </c:pt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plus>
            <c:min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IgE'!$Y$19:$Y$23</c:f>
              <c:numCache>
                <c:formatCode>0</c:formatCode>
                <c:ptCount val="5"/>
                <c:pt idx="0">
                  <c:v>50.714285714285715</c:v>
                </c:pt>
                <c:pt idx="1">
                  <c:v>58.857142857142854</c:v>
                </c:pt>
                <c:pt idx="2">
                  <c:v>1833.1666666666663</c:v>
                </c:pt>
                <c:pt idx="3">
                  <c:v>340.14285714285717</c:v>
                </c:pt>
                <c:pt idx="4">
                  <c:v>1747.1428571428571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88928"/>
        <c:axId val="148788536"/>
      </c:scatterChart>
      <c:valAx>
        <c:axId val="14878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8788536"/>
        <c:crossesAt val="10"/>
        <c:crossBetween val="midCat"/>
      </c:valAx>
      <c:valAx>
        <c:axId val="148788536"/>
        <c:scaling>
          <c:logBase val="10"/>
          <c:orientation val="minMax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9245283018868E-2"/>
              <c:y val="0.35929648241206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788928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82352941176469"/>
          <c:y val="7.2681882151379801E-2"/>
          <c:w val="0.72235294117647053"/>
          <c:h val="0.74436272410206195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IgE'!$R$44:$R$48</c:f>
              <c:numCache>
                <c:formatCode>General</c:formatCode>
                <c:ptCount val="5"/>
                <c:pt idx="0">
                  <c:v>0.12</c:v>
                </c:pt>
                <c:pt idx="1">
                  <c:v>0.16</c:v>
                </c:pt>
                <c:pt idx="2">
                  <c:v>0.15</c:v>
                </c:pt>
                <c:pt idx="3">
                  <c:v>1.829</c:v>
                </c:pt>
                <c:pt idx="4">
                  <c:v>0.28699999999999998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IgE'!$S$44:$S$48</c:f>
              <c:numCache>
                <c:formatCode>General</c:formatCode>
                <c:ptCount val="5"/>
                <c:pt idx="0">
                  <c:v>0.35899999999999999</c:v>
                </c:pt>
                <c:pt idx="1">
                  <c:v>0.11</c:v>
                </c:pt>
                <c:pt idx="2">
                  <c:v>0.20300000000000001</c:v>
                </c:pt>
                <c:pt idx="3">
                  <c:v>0.98399999999999999</c:v>
                </c:pt>
                <c:pt idx="4">
                  <c:v>1.2549999999999999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IgE'!$T$44:$T$48</c:f>
              <c:numCache>
                <c:formatCode>General</c:formatCode>
                <c:ptCount val="5"/>
                <c:pt idx="0">
                  <c:v>0.23</c:v>
                </c:pt>
                <c:pt idx="1">
                  <c:v>0.109</c:v>
                </c:pt>
                <c:pt idx="2">
                  <c:v>0.14499999999999999</c:v>
                </c:pt>
                <c:pt idx="3">
                  <c:v>0.13100000000000001</c:v>
                </c:pt>
                <c:pt idx="4">
                  <c:v>0.08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IgE'!$U$44:$U$48</c:f>
              <c:numCache>
                <c:formatCode>General</c:formatCode>
                <c:ptCount val="5"/>
                <c:pt idx="0">
                  <c:v>0.13700000000000001</c:v>
                </c:pt>
                <c:pt idx="1">
                  <c:v>0.19800000000000001</c:v>
                </c:pt>
                <c:pt idx="2">
                  <c:v>0.13900000000000001</c:v>
                </c:pt>
                <c:pt idx="3">
                  <c:v>0.45600000000000002</c:v>
                </c:pt>
                <c:pt idx="4">
                  <c:v>1.706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IgE'!$V$44:$V$48</c:f>
              <c:numCache>
                <c:formatCode>General</c:formatCode>
                <c:ptCount val="5"/>
                <c:pt idx="0">
                  <c:v>1.911</c:v>
                </c:pt>
                <c:pt idx="1">
                  <c:v>0.15</c:v>
                </c:pt>
                <c:pt idx="2">
                  <c:v>0.128</c:v>
                </c:pt>
                <c:pt idx="3">
                  <c:v>0.113</c:v>
                </c:pt>
                <c:pt idx="4">
                  <c:v>0.441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IgE'!$W$44:$W$48</c:f>
              <c:numCache>
                <c:formatCode>General</c:formatCode>
                <c:ptCount val="5"/>
                <c:pt idx="0">
                  <c:v>0.11</c:v>
                </c:pt>
                <c:pt idx="1">
                  <c:v>0.13300000000000001</c:v>
                </c:pt>
                <c:pt idx="2">
                  <c:v>0.10100000000000001</c:v>
                </c:pt>
                <c:pt idx="3">
                  <c:v>0.499</c:v>
                </c:pt>
                <c:pt idx="4">
                  <c:v>0.755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IgE'!$X$44:$X$48</c:f>
              <c:numCache>
                <c:formatCode>General</c:formatCode>
                <c:ptCount val="5"/>
                <c:pt idx="0">
                  <c:v>0.44700000000000001</c:v>
                </c:pt>
                <c:pt idx="1">
                  <c:v>0.28699999999999998</c:v>
                </c:pt>
                <c:pt idx="2">
                  <c:v>0.20899999999999999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IgE'!$Z$44:$Z$48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plus>
            <c:minus>
              <c:numRef>
                <c:f>'spec Ig+Tital IgE'!$Z$44:$Z$47</c:f>
                <c:numCache>
                  <c:formatCode>General</c:formatCode>
                  <c:ptCount val="4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IgE'!$Y$44:$Y$48</c:f>
              <c:numCache>
                <c:formatCode>0.000</c:formatCode>
                <c:ptCount val="5"/>
                <c:pt idx="0">
                  <c:v>0.47342857142857142</c:v>
                </c:pt>
                <c:pt idx="1">
                  <c:v>0.16385714285714287</c:v>
                </c:pt>
                <c:pt idx="2">
                  <c:v>0.15357142857142855</c:v>
                </c:pt>
                <c:pt idx="3">
                  <c:v>0.66866666666666663</c:v>
                </c:pt>
                <c:pt idx="4">
                  <c:v>0.754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IgE'!$R$54:$R$58</c:f>
              <c:numCache>
                <c:formatCode>General</c:formatCode>
                <c:ptCount val="5"/>
                <c:pt idx="0">
                  <c:v>340</c:v>
                </c:pt>
                <c:pt idx="1">
                  <c:v>110.7</c:v>
                </c:pt>
                <c:pt idx="2">
                  <c:v>1025</c:v>
                </c:pt>
                <c:pt idx="3">
                  <c:v>354.2</c:v>
                </c:pt>
                <c:pt idx="4">
                  <c:v>450.7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IgE'!$S$54:$S$58</c:f>
              <c:numCache>
                <c:formatCode>General</c:formatCode>
                <c:ptCount val="5"/>
                <c:pt idx="0">
                  <c:v>56</c:v>
                </c:pt>
                <c:pt idx="1">
                  <c:v>453.5</c:v>
                </c:pt>
                <c:pt idx="2">
                  <c:v>876.9</c:v>
                </c:pt>
                <c:pt idx="3">
                  <c:v>456.8</c:v>
                </c:pt>
                <c:pt idx="4">
                  <c:v>765.8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IgE'!$T$54:$T$58</c:f>
              <c:numCache>
                <c:formatCode>General</c:formatCode>
                <c:ptCount val="5"/>
                <c:pt idx="0">
                  <c:v>180</c:v>
                </c:pt>
                <c:pt idx="1">
                  <c:v>129.69999999999999</c:v>
                </c:pt>
                <c:pt idx="2">
                  <c:v>3410</c:v>
                </c:pt>
                <c:pt idx="3">
                  <c:v>157.9</c:v>
                </c:pt>
                <c:pt idx="4">
                  <c:v>189.9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IgE'!$U$54:$U$58</c:f>
              <c:numCache>
                <c:formatCode>General</c:formatCode>
                <c:ptCount val="5"/>
                <c:pt idx="0">
                  <c:v>31</c:v>
                </c:pt>
                <c:pt idx="1">
                  <c:v>130.80000000000001</c:v>
                </c:pt>
                <c:pt idx="2">
                  <c:v>234.5</c:v>
                </c:pt>
                <c:pt idx="3">
                  <c:v>234.5</c:v>
                </c:pt>
                <c:pt idx="4">
                  <c:v>343.2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IgE'!$V$54:$V$58</c:f>
              <c:numCache>
                <c:formatCode>General</c:formatCode>
                <c:ptCount val="5"/>
                <c:pt idx="0">
                  <c:v>8.9969999999999999</c:v>
                </c:pt>
                <c:pt idx="1">
                  <c:v>135.69999999999999</c:v>
                </c:pt>
                <c:pt idx="2">
                  <c:v>150.6</c:v>
                </c:pt>
                <c:pt idx="3">
                  <c:v>1098</c:v>
                </c:pt>
                <c:pt idx="4">
                  <c:v>509.1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IgE'!$W$54:$W$58</c:f>
              <c:numCache>
                <c:formatCode>General</c:formatCode>
                <c:ptCount val="5"/>
                <c:pt idx="0">
                  <c:v>45.32</c:v>
                </c:pt>
                <c:pt idx="1">
                  <c:v>176.1</c:v>
                </c:pt>
                <c:pt idx="2">
                  <c:v>587.9</c:v>
                </c:pt>
                <c:pt idx="3">
                  <c:v>576.5</c:v>
                </c:pt>
                <c:pt idx="4">
                  <c:v>455.7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IgE'!$X$54:$X$58</c:f>
              <c:numCache>
                <c:formatCode>General</c:formatCode>
                <c:ptCount val="5"/>
                <c:pt idx="0">
                  <c:v>122.3</c:v>
                </c:pt>
                <c:pt idx="1">
                  <c:v>170.1</c:v>
                </c:pt>
                <c:pt idx="2">
                  <c:v>565</c:v>
                </c:pt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IgE'!$Z$54:$Z$58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plus>
            <c:minus>
              <c:numRef>
                <c:f>'spec Ig+Tital IgE'!$Z$54:$Z$58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IgE'!$Y$54:$Y$58</c:f>
              <c:numCache>
                <c:formatCode>0.000</c:formatCode>
                <c:ptCount val="5"/>
                <c:pt idx="0">
                  <c:v>111.9452857142857</c:v>
                </c:pt>
                <c:pt idx="1">
                  <c:v>186.65714285714284</c:v>
                </c:pt>
                <c:pt idx="2">
                  <c:v>978.55714285714282</c:v>
                </c:pt>
                <c:pt idx="3">
                  <c:v>479.65000000000003</c:v>
                </c:pt>
                <c:pt idx="4">
                  <c:v>452.40000000000003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89712"/>
        <c:axId val="190318872"/>
      </c:scatterChart>
      <c:valAx>
        <c:axId val="14878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318872"/>
        <c:crossesAt val="0.1"/>
        <c:crossBetween val="midCat"/>
      </c:valAx>
      <c:valAx>
        <c:axId val="19031887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IgG1 titers E-3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345865451029147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789712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90590210640633"/>
          <c:y val="6.78391959798995E-2"/>
          <c:w val="0.73113291744928044"/>
          <c:h val="0.7537688442211057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IgE'!$R$14:$R$18</c:f>
              <c:numCache>
                <c:formatCode>General</c:formatCode>
                <c:ptCount val="5"/>
                <c:pt idx="0">
                  <c:v>10</c:v>
                </c:pt>
                <c:pt idx="1">
                  <c:v>30</c:v>
                </c:pt>
                <c:pt idx="2">
                  <c:v>480</c:v>
                </c:pt>
                <c:pt idx="3">
                  <c:v>10</c:v>
                </c:pt>
                <c:pt idx="4">
                  <c:v>146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IgE'!$S$14:$S$18</c:f>
              <c:numCache>
                <c:formatCode>General</c:formatCode>
                <c:ptCount val="5"/>
                <c:pt idx="0">
                  <c:v>11</c:v>
                </c:pt>
                <c:pt idx="1">
                  <c:v>10</c:v>
                </c:pt>
                <c:pt idx="2">
                  <c:v>520</c:v>
                </c:pt>
                <c:pt idx="3">
                  <c:v>11</c:v>
                </c:pt>
                <c:pt idx="4">
                  <c:v>165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IgE'!$T$14:$T$18</c:f>
              <c:numCache>
                <c:formatCode>General</c:formatCode>
                <c:ptCount val="5"/>
                <c:pt idx="0">
                  <c:v>12</c:v>
                </c:pt>
                <c:pt idx="1">
                  <c:v>26</c:v>
                </c:pt>
                <c:pt idx="2">
                  <c:v>442</c:v>
                </c:pt>
                <c:pt idx="3">
                  <c:v>114</c:v>
                </c:pt>
                <c:pt idx="4">
                  <c:v>38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IgE'!$U$14:$U$18</c:f>
              <c:numCache>
                <c:formatCode>General</c:formatCode>
                <c:ptCount val="5"/>
                <c:pt idx="0">
                  <c:v>55</c:v>
                </c:pt>
                <c:pt idx="1">
                  <c:v>31</c:v>
                </c:pt>
                <c:pt idx="2">
                  <c:v>450</c:v>
                </c:pt>
                <c:pt idx="3">
                  <c:v>183</c:v>
                </c:pt>
                <c:pt idx="4">
                  <c:v>536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IgE'!$V$14:$V$18</c:f>
              <c:numCache>
                <c:formatCode>General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1880</c:v>
                </c:pt>
                <c:pt idx="3">
                  <c:v>16</c:v>
                </c:pt>
                <c:pt idx="4">
                  <c:v>1877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IgE'!$W$14:$W$18</c:f>
              <c:numCache>
                <c:formatCode>General</c:formatCode>
                <c:ptCount val="5"/>
                <c:pt idx="0">
                  <c:v>29</c:v>
                </c:pt>
                <c:pt idx="1">
                  <c:v>32</c:v>
                </c:pt>
                <c:pt idx="2">
                  <c:v>157</c:v>
                </c:pt>
                <c:pt idx="3">
                  <c:v>147</c:v>
                </c:pt>
                <c:pt idx="4">
                  <c:v>1072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IgE'!$X$14:$X$18</c:f>
              <c:numCache>
                <c:formatCode>General</c:formatCode>
                <c:ptCount val="5"/>
                <c:pt idx="0">
                  <c:v>24</c:v>
                </c:pt>
                <c:pt idx="1">
                  <c:v>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IgE'!$Z$14:$Z$18</c:f>
                <c:numCache>
                  <c:formatCode>General</c:formatCode>
                  <c:ptCount val="5"/>
                  <c:pt idx="0">
                    <c:v>6.6402363765509804</c:v>
                  </c:pt>
                  <c:pt idx="1">
                    <c:v>11.194677256334154</c:v>
                  </c:pt>
                  <c:pt idx="2">
                    <c:v>250.60512077445358</c:v>
                  </c:pt>
                  <c:pt idx="3">
                    <c:v>31.621898544884225</c:v>
                  </c:pt>
                  <c:pt idx="4">
                    <c:v>292.03891954488921</c:v>
                  </c:pt>
                </c:numCache>
              </c:numRef>
            </c:plus>
            <c:minus>
              <c:numRef>
                <c:f>'spec Ig+Tital IgE'!$Z$14:$Z$18</c:f>
                <c:numCache>
                  <c:formatCode>General</c:formatCode>
                  <c:ptCount val="5"/>
                  <c:pt idx="0">
                    <c:v>6.6402363765509804</c:v>
                  </c:pt>
                  <c:pt idx="1">
                    <c:v>11.194677256334154</c:v>
                  </c:pt>
                  <c:pt idx="2">
                    <c:v>250.60512077445358</c:v>
                  </c:pt>
                  <c:pt idx="3">
                    <c:v>31.621898544884225</c:v>
                  </c:pt>
                  <c:pt idx="4">
                    <c:v>292.03891954488921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IgE'!$Y$14:$Y$18</c:f>
              <c:numCache>
                <c:formatCode>0</c:formatCode>
                <c:ptCount val="5"/>
                <c:pt idx="0">
                  <c:v>22</c:v>
                </c:pt>
                <c:pt idx="1">
                  <c:v>33.285714285714285</c:v>
                </c:pt>
                <c:pt idx="2">
                  <c:v>654.83333333333326</c:v>
                </c:pt>
                <c:pt idx="3">
                  <c:v>80.166666666666657</c:v>
                </c:pt>
                <c:pt idx="4">
                  <c:v>639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596504"/>
        <c:axId val="118844888"/>
      </c:scatterChart>
      <c:valAx>
        <c:axId val="147596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8844888"/>
        <c:crossesAt val="10"/>
        <c:crossBetween val="midCat"/>
      </c:valAx>
      <c:valAx>
        <c:axId val="118844888"/>
        <c:scaling>
          <c:logBase val="10"/>
          <c:orientation val="minMax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9245283018868E-2"/>
              <c:y val="0.36180904522613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596504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82352941176469"/>
          <c:y val="7.2681882151379801E-2"/>
          <c:w val="0.72235294117647053"/>
          <c:h val="0.74436272410206195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IgE'!$R$44:$R$48</c:f>
              <c:numCache>
                <c:formatCode>General</c:formatCode>
                <c:ptCount val="5"/>
                <c:pt idx="0">
                  <c:v>0.12</c:v>
                </c:pt>
                <c:pt idx="1">
                  <c:v>0.16</c:v>
                </c:pt>
                <c:pt idx="2">
                  <c:v>0.15</c:v>
                </c:pt>
                <c:pt idx="3">
                  <c:v>1.829</c:v>
                </c:pt>
                <c:pt idx="4">
                  <c:v>0.28699999999999998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IgE'!$S$44:$S$48</c:f>
              <c:numCache>
                <c:formatCode>General</c:formatCode>
                <c:ptCount val="5"/>
                <c:pt idx="0">
                  <c:v>0.35899999999999999</c:v>
                </c:pt>
                <c:pt idx="1">
                  <c:v>0.11</c:v>
                </c:pt>
                <c:pt idx="2">
                  <c:v>0.20300000000000001</c:v>
                </c:pt>
                <c:pt idx="3">
                  <c:v>0.98399999999999999</c:v>
                </c:pt>
                <c:pt idx="4">
                  <c:v>1.2549999999999999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IgE'!$T$44:$T$48</c:f>
              <c:numCache>
                <c:formatCode>General</c:formatCode>
                <c:ptCount val="5"/>
                <c:pt idx="0">
                  <c:v>0.23</c:v>
                </c:pt>
                <c:pt idx="1">
                  <c:v>0.109</c:v>
                </c:pt>
                <c:pt idx="2">
                  <c:v>0.14499999999999999</c:v>
                </c:pt>
                <c:pt idx="3">
                  <c:v>0.13100000000000001</c:v>
                </c:pt>
                <c:pt idx="4">
                  <c:v>0.08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IgE'!$U$44:$U$48</c:f>
              <c:numCache>
                <c:formatCode>General</c:formatCode>
                <c:ptCount val="5"/>
                <c:pt idx="0">
                  <c:v>0.13700000000000001</c:v>
                </c:pt>
                <c:pt idx="1">
                  <c:v>0.19800000000000001</c:v>
                </c:pt>
                <c:pt idx="2">
                  <c:v>0.13900000000000001</c:v>
                </c:pt>
                <c:pt idx="3">
                  <c:v>0.45600000000000002</c:v>
                </c:pt>
                <c:pt idx="4">
                  <c:v>1.706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IgE'!$V$44:$V$48</c:f>
              <c:numCache>
                <c:formatCode>General</c:formatCode>
                <c:ptCount val="5"/>
                <c:pt idx="0">
                  <c:v>1.911</c:v>
                </c:pt>
                <c:pt idx="1">
                  <c:v>0.15</c:v>
                </c:pt>
                <c:pt idx="2">
                  <c:v>0.128</c:v>
                </c:pt>
                <c:pt idx="3">
                  <c:v>0.113</c:v>
                </c:pt>
                <c:pt idx="4">
                  <c:v>0.441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IgE'!$W$44:$W$48</c:f>
              <c:numCache>
                <c:formatCode>General</c:formatCode>
                <c:ptCount val="5"/>
                <c:pt idx="0">
                  <c:v>0.11</c:v>
                </c:pt>
                <c:pt idx="1">
                  <c:v>0.13300000000000001</c:v>
                </c:pt>
                <c:pt idx="2">
                  <c:v>0.10100000000000001</c:v>
                </c:pt>
                <c:pt idx="3">
                  <c:v>0.499</c:v>
                </c:pt>
                <c:pt idx="4">
                  <c:v>0.755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IgE'!$X$44:$X$48</c:f>
              <c:numCache>
                <c:formatCode>General</c:formatCode>
                <c:ptCount val="5"/>
                <c:pt idx="0">
                  <c:v>0.44700000000000001</c:v>
                </c:pt>
                <c:pt idx="1">
                  <c:v>0.28699999999999998</c:v>
                </c:pt>
                <c:pt idx="2">
                  <c:v>0.20899999999999999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IgE'!$Z$44:$Z$48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plus>
            <c:minus>
              <c:numRef>
                <c:f>'spec Ig+Tital IgE'!$Z$44:$Z$47</c:f>
                <c:numCache>
                  <c:formatCode>General</c:formatCode>
                  <c:ptCount val="4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IgE'!$Y$44:$Y$48</c:f>
              <c:numCache>
                <c:formatCode>0.000</c:formatCode>
                <c:ptCount val="5"/>
                <c:pt idx="0">
                  <c:v>0.47342857142857142</c:v>
                </c:pt>
                <c:pt idx="1">
                  <c:v>0.16385714285714287</c:v>
                </c:pt>
                <c:pt idx="2">
                  <c:v>0.15357142857142855</c:v>
                </c:pt>
                <c:pt idx="3">
                  <c:v>0.66866666666666663</c:v>
                </c:pt>
                <c:pt idx="4">
                  <c:v>0.754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IgE'!$R$49:$R$53</c:f>
              <c:numCache>
                <c:formatCode>General</c:formatCode>
                <c:ptCount val="5"/>
                <c:pt idx="0">
                  <c:v>0.158</c:v>
                </c:pt>
                <c:pt idx="1">
                  <c:v>9.3000000000000007</c:v>
                </c:pt>
                <c:pt idx="2">
                  <c:v>12.54</c:v>
                </c:pt>
                <c:pt idx="3">
                  <c:v>0.81100000000000005</c:v>
                </c:pt>
                <c:pt idx="4">
                  <c:v>1.345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IgE'!$S$49:$S$53</c:f>
              <c:numCache>
                <c:formatCode>General</c:formatCode>
                <c:ptCount val="5"/>
                <c:pt idx="0">
                  <c:v>0.13</c:v>
                </c:pt>
                <c:pt idx="1">
                  <c:v>10.148999999999999</c:v>
                </c:pt>
                <c:pt idx="2">
                  <c:v>3.98</c:v>
                </c:pt>
                <c:pt idx="3">
                  <c:v>0.872</c:v>
                </c:pt>
                <c:pt idx="4">
                  <c:v>2.89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IgE'!$T$49:$T$53</c:f>
              <c:numCache>
                <c:formatCode>General</c:formatCode>
                <c:ptCount val="5"/>
                <c:pt idx="0">
                  <c:v>0.32</c:v>
                </c:pt>
                <c:pt idx="1">
                  <c:v>6.4660000000000002</c:v>
                </c:pt>
                <c:pt idx="2">
                  <c:v>7.8959999999999999</c:v>
                </c:pt>
                <c:pt idx="3">
                  <c:v>1.1000000000000001</c:v>
                </c:pt>
                <c:pt idx="4">
                  <c:v>5.431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IgE'!$U$49:$U$53</c:f>
              <c:numCache>
                <c:formatCode>General</c:formatCode>
                <c:ptCount val="5"/>
                <c:pt idx="0">
                  <c:v>0.12</c:v>
                </c:pt>
                <c:pt idx="1">
                  <c:v>0.996</c:v>
                </c:pt>
                <c:pt idx="2">
                  <c:v>1.998</c:v>
                </c:pt>
                <c:pt idx="3">
                  <c:v>1.43</c:v>
                </c:pt>
                <c:pt idx="4">
                  <c:v>8.0079999999999991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IgE'!$V$49:$V$53</c:f>
              <c:numCache>
                <c:formatCode>General</c:formatCode>
                <c:ptCount val="5"/>
                <c:pt idx="0">
                  <c:v>0.23400000000000001</c:v>
                </c:pt>
                <c:pt idx="1">
                  <c:v>0.67800000000000005</c:v>
                </c:pt>
                <c:pt idx="2">
                  <c:v>3.395</c:v>
                </c:pt>
                <c:pt idx="3">
                  <c:v>0.153</c:v>
                </c:pt>
                <c:pt idx="4">
                  <c:v>7.992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IgE'!$W$49:$W$53</c:f>
              <c:numCache>
                <c:formatCode>General</c:formatCode>
                <c:ptCount val="5"/>
                <c:pt idx="0">
                  <c:v>0.13</c:v>
                </c:pt>
                <c:pt idx="1">
                  <c:v>7.657</c:v>
                </c:pt>
                <c:pt idx="2">
                  <c:v>11.5</c:v>
                </c:pt>
                <c:pt idx="3">
                  <c:v>4.49</c:v>
                </c:pt>
                <c:pt idx="4">
                  <c:v>1.667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IgE'!$X$49:$X$53</c:f>
              <c:numCache>
                <c:formatCode>General</c:formatCode>
                <c:ptCount val="5"/>
                <c:pt idx="0">
                  <c:v>0.17499999999999999</c:v>
                </c:pt>
                <c:pt idx="1">
                  <c:v>5.99</c:v>
                </c:pt>
                <c:pt idx="2">
                  <c:v>6.7759999999999998</c:v>
                </c:pt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IgE'!$Z$49:$Z$53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plus>
            <c:minus>
              <c:numRef>
                <c:f>'spec Ig+Tital IgE'!$Z$49:$Z$53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IgE'!$Y$49:$Y$53</c:f>
              <c:numCache>
                <c:formatCode>0.000</c:formatCode>
                <c:ptCount val="5"/>
                <c:pt idx="0">
                  <c:v>0.18100000000000002</c:v>
                </c:pt>
                <c:pt idx="1">
                  <c:v>5.8908571428571426</c:v>
                </c:pt>
                <c:pt idx="2">
                  <c:v>6.8692857142857138</c:v>
                </c:pt>
                <c:pt idx="3">
                  <c:v>1.476</c:v>
                </c:pt>
                <c:pt idx="4">
                  <c:v>4.5555000000000003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19656"/>
        <c:axId val="190320440"/>
      </c:scatterChart>
      <c:valAx>
        <c:axId val="19031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320440"/>
        <c:crossesAt val="0.1"/>
        <c:crossBetween val="midCat"/>
      </c:valAx>
      <c:valAx>
        <c:axId val="19032044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IgG1 titers E-3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345865451029147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0319656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97220229103004"/>
          <c:y val="7.2500088501084595E-2"/>
          <c:w val="0.77934450957423163"/>
          <c:h val="0.7450009094249382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IgE'!$R$63:$R$67</c:f>
              <c:numCache>
                <c:formatCode>General</c:formatCode>
                <c:ptCount val="5"/>
                <c:pt idx="0">
                  <c:v>0.24</c:v>
                </c:pt>
                <c:pt idx="1">
                  <c:v>0.24099999999999999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IgE'!$S$63:$S$67</c:f>
              <c:numCache>
                <c:formatCode>General</c:formatCode>
                <c:ptCount val="5"/>
                <c:pt idx="0">
                  <c:v>0.222</c:v>
                </c:pt>
                <c:pt idx="1">
                  <c:v>0.1</c:v>
                </c:pt>
                <c:pt idx="2">
                  <c:v>0.33500000000000002</c:v>
                </c:pt>
                <c:pt idx="3">
                  <c:v>0.1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IgE'!$T$63:$T$67</c:f>
              <c:numCache>
                <c:formatCode>General</c:formatCode>
                <c:ptCount val="5"/>
                <c:pt idx="0">
                  <c:v>0.22500000000000001</c:v>
                </c:pt>
                <c:pt idx="1">
                  <c:v>0.12</c:v>
                </c:pt>
                <c:pt idx="2">
                  <c:v>0.125</c:v>
                </c:pt>
                <c:pt idx="3">
                  <c:v>0.11</c:v>
                </c:pt>
                <c:pt idx="4">
                  <c:v>0.12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IgE'!$U$63:$U$67</c:f>
              <c:numCache>
                <c:formatCode>General</c:formatCode>
                <c:ptCount val="5"/>
                <c:pt idx="0">
                  <c:v>0.22600000000000001</c:v>
                </c:pt>
                <c:pt idx="1">
                  <c:v>1.21</c:v>
                </c:pt>
                <c:pt idx="2">
                  <c:v>0.11</c:v>
                </c:pt>
                <c:pt idx="3">
                  <c:v>0.12</c:v>
                </c:pt>
                <c:pt idx="4">
                  <c:v>0.50700000000000001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IgE'!$V$63:$V$67</c:f>
              <c:numCache>
                <c:formatCode>General</c:formatCode>
                <c:ptCount val="5"/>
                <c:pt idx="0">
                  <c:v>0.70899999999999996</c:v>
                </c:pt>
                <c:pt idx="1">
                  <c:v>1.399</c:v>
                </c:pt>
                <c:pt idx="2">
                  <c:v>0.23499999999999999</c:v>
                </c:pt>
                <c:pt idx="3">
                  <c:v>0.25</c:v>
                </c:pt>
                <c:pt idx="4">
                  <c:v>0.25800000000000001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IgE'!$W$63:$W$67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IgE'!$X$63:$X$67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IgE'!$Z$63:$Z$67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plus>
            <c:minus>
              <c:numRef>
                <c:f>'spec Ig+Tital IgE'!$Z$63:$Z$67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IgE'!$Y$63:$Y$67</c:f>
              <c:numCache>
                <c:formatCode>0.000</c:formatCode>
                <c:ptCount val="5"/>
                <c:pt idx="0">
                  <c:v>0.32439999999999997</c:v>
                </c:pt>
                <c:pt idx="1">
                  <c:v>0.61399999999999999</c:v>
                </c:pt>
                <c:pt idx="2">
                  <c:v>0.18099999999999999</c:v>
                </c:pt>
                <c:pt idx="3">
                  <c:v>0.13599999999999998</c:v>
                </c:pt>
                <c:pt idx="4">
                  <c:v>0.22199999999999998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IgE'!$R$73:$R$77</c:f>
              <c:numCache>
                <c:formatCode>General</c:formatCode>
                <c:ptCount val="5"/>
                <c:pt idx="0">
                  <c:v>0.98799999999999999</c:v>
                </c:pt>
                <c:pt idx="1">
                  <c:v>0.16700000000000001</c:v>
                </c:pt>
                <c:pt idx="2">
                  <c:v>11.926</c:v>
                </c:pt>
                <c:pt idx="3">
                  <c:v>15.38</c:v>
                </c:pt>
                <c:pt idx="4">
                  <c:v>0.26400000000000001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IgE'!$S$73:$S$77</c:f>
              <c:numCache>
                <c:formatCode>General</c:formatCode>
                <c:ptCount val="5"/>
                <c:pt idx="0">
                  <c:v>0.1</c:v>
                </c:pt>
                <c:pt idx="1">
                  <c:v>15.234999999999999</c:v>
                </c:pt>
                <c:pt idx="2">
                  <c:v>1.98</c:v>
                </c:pt>
                <c:pt idx="3">
                  <c:v>10.51</c:v>
                </c:pt>
                <c:pt idx="4">
                  <c:v>0.997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IgE'!$T$73:$T$77</c:f>
              <c:numCache>
                <c:formatCode>General</c:formatCode>
                <c:ptCount val="5"/>
                <c:pt idx="0">
                  <c:v>1.117</c:v>
                </c:pt>
                <c:pt idx="1">
                  <c:v>10.196</c:v>
                </c:pt>
                <c:pt idx="2">
                  <c:v>15.366</c:v>
                </c:pt>
                <c:pt idx="3">
                  <c:v>5.891</c:v>
                </c:pt>
                <c:pt idx="4">
                  <c:v>1.9970000000000001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IgE'!$U$73:$U$77</c:f>
              <c:numCache>
                <c:formatCode>General</c:formatCode>
                <c:ptCount val="5"/>
                <c:pt idx="0">
                  <c:v>0.29199999999999998</c:v>
                </c:pt>
                <c:pt idx="1">
                  <c:v>17.32</c:v>
                </c:pt>
                <c:pt idx="2">
                  <c:v>3.4870000000000001</c:v>
                </c:pt>
                <c:pt idx="3">
                  <c:v>0.84099999999999997</c:v>
                </c:pt>
                <c:pt idx="4">
                  <c:v>1.4770000000000001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IgE'!$V$73:$V$77</c:f>
              <c:numCache>
                <c:formatCode>General</c:formatCode>
                <c:ptCount val="5"/>
                <c:pt idx="0">
                  <c:v>1.4019999999999999</c:v>
                </c:pt>
                <c:pt idx="1">
                  <c:v>8.3409999999999993</c:v>
                </c:pt>
                <c:pt idx="2">
                  <c:v>0.40200000000000002</c:v>
                </c:pt>
                <c:pt idx="3">
                  <c:v>2.133</c:v>
                </c:pt>
                <c:pt idx="4">
                  <c:v>5.48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IgE'!$W$73:$W$77</c:f>
              <c:numCache>
                <c:formatCode>General</c:formatCode>
                <c:ptCount val="5"/>
                <c:pt idx="0">
                  <c:v>0.1</c:v>
                </c:pt>
                <c:pt idx="1">
                  <c:v>1.58</c:v>
                </c:pt>
                <c:pt idx="2">
                  <c:v>2.62</c:v>
                </c:pt>
                <c:pt idx="3">
                  <c:v>2.4</c:v>
                </c:pt>
                <c:pt idx="4">
                  <c:v>4.57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IgE'!$X$73:$X$77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IgE'!$Z$73:$Z$77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plus>
            <c:minus>
              <c:numRef>
                <c:f>'spec Ig+Tital IgE'!$Z$73:$Z$77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IgE'!$Q$73:$Q$77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IgE'!$Y$73:$Y$77</c:f>
              <c:numCache>
                <c:formatCode>0.000</c:formatCode>
                <c:ptCount val="5"/>
                <c:pt idx="0">
                  <c:v>0.66649999999999998</c:v>
                </c:pt>
                <c:pt idx="1">
                  <c:v>8.8064999999999998</c:v>
                </c:pt>
                <c:pt idx="2">
                  <c:v>5.9634999999999998</c:v>
                </c:pt>
                <c:pt idx="3">
                  <c:v>6.1924999999999999</c:v>
                </c:pt>
                <c:pt idx="4">
                  <c:v>2.4641666666666668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21616"/>
        <c:axId val="190322400"/>
      </c:scatterChart>
      <c:valAx>
        <c:axId val="19032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322400"/>
        <c:crossesAt val="0.1"/>
        <c:crossBetween val="midCat"/>
      </c:valAx>
      <c:valAx>
        <c:axId val="19032240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IgG2a titers E-3</a:t>
                </a:r>
              </a:p>
            </c:rich>
          </c:tx>
          <c:layout>
            <c:manualLayout>
              <c:xMode val="edge"/>
              <c:yMode val="edge"/>
              <c:x val="1.1737089201877934E-2"/>
              <c:y val="0.337500524934383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0321616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59269063859713"/>
          <c:y val="7.2319201995012503E-2"/>
          <c:w val="0.77986037656018636"/>
          <c:h val="0.7456359102244390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IgE'!$F$121:$F$125</c:f>
              <c:numCache>
                <c:formatCode>0.000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18.487916583080249</c:v>
                </c:pt>
                <c:pt idx="3">
                  <c:v>2.1230000000000002</c:v>
                </c:pt>
                <c:pt idx="4">
                  <c:v>2.0505827482650787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IgE'!$G$121:$G$125</c:f>
              <c:numCache>
                <c:formatCode>0.000</c:formatCode>
                <c:ptCount val="5"/>
                <c:pt idx="0">
                  <c:v>0.1</c:v>
                </c:pt>
                <c:pt idx="1">
                  <c:v>0.34499999999999997</c:v>
                </c:pt>
                <c:pt idx="2">
                  <c:v>17.905194307408468</c:v>
                </c:pt>
                <c:pt idx="3">
                  <c:v>3.452</c:v>
                </c:pt>
                <c:pt idx="4">
                  <c:v>4.6368339229156348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IgE'!$H$121:$H$125</c:f>
              <c:numCache>
                <c:formatCode>0.000</c:formatCode>
                <c:ptCount val="5"/>
                <c:pt idx="0">
                  <c:v>3.9731707428935401</c:v>
                </c:pt>
                <c:pt idx="1">
                  <c:v>5.6890000000000001</c:v>
                </c:pt>
                <c:pt idx="2">
                  <c:v>17.905194307408468</c:v>
                </c:pt>
                <c:pt idx="3">
                  <c:v>0.1</c:v>
                </c:pt>
                <c:pt idx="4">
                  <c:v>9.1735083754023599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IgE'!$I$121:$I$125</c:f>
              <c:numCache>
                <c:formatCode>0.000</c:formatCode>
                <c:ptCount val="5"/>
                <c:pt idx="0">
                  <c:v>7.6290318389328888</c:v>
                </c:pt>
                <c:pt idx="1">
                  <c:v>0.1</c:v>
                </c:pt>
                <c:pt idx="2">
                  <c:v>13.512020260239263</c:v>
                </c:pt>
                <c:pt idx="3">
                  <c:v>0.115</c:v>
                </c:pt>
                <c:pt idx="4">
                  <c:v>11.418708694015807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IgE'!$J$121:$J$125</c:f>
              <c:numCache>
                <c:formatCode>0.000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18.294449465144556</c:v>
                </c:pt>
                <c:pt idx="3">
                  <c:v>0.67500000000000004</c:v>
                </c:pt>
                <c:pt idx="4">
                  <c:v>17.003236207169866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IgE'!$K$121:$K$125</c:f>
              <c:numCache>
                <c:formatCode>0.000</c:formatCode>
                <c:ptCount val="5"/>
                <c:pt idx="0">
                  <c:v>0.20895160125074513</c:v>
                </c:pt>
                <c:pt idx="1">
                  <c:v>0.98699999999999999</c:v>
                </c:pt>
                <c:pt idx="2">
                  <c:v>1.9179999999999999</c:v>
                </c:pt>
                <c:pt idx="3">
                  <c:v>2.3450000000000002</c:v>
                </c:pt>
                <c:pt idx="4">
                  <c:v>6.9139999999999997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IgE'!$X$98:$X$102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IgE'!$M$121:$M$125</c:f>
                <c:numCache>
                  <c:formatCode>General</c:formatCode>
                  <c:ptCount val="5"/>
                  <c:pt idx="0">
                    <c:v>1.2857492367424046</c:v>
                  </c:pt>
                  <c:pt idx="1">
                    <c:v>0.90452285420566858</c:v>
                  </c:pt>
                  <c:pt idx="2">
                    <c:v>2.6615281232096031</c:v>
                  </c:pt>
                  <c:pt idx="3">
                    <c:v>0.56158552642020543</c:v>
                  </c:pt>
                  <c:pt idx="4">
                    <c:v>2.1621519766140618</c:v>
                  </c:pt>
                </c:numCache>
              </c:numRef>
            </c:plus>
            <c:minus>
              <c:numRef>
                <c:f>'spec Ig+Tital IgE'!$M$121:$M$125</c:f>
                <c:numCache>
                  <c:formatCode>General</c:formatCode>
                  <c:ptCount val="5"/>
                  <c:pt idx="0">
                    <c:v>1.2857492367424046</c:v>
                  </c:pt>
                  <c:pt idx="1">
                    <c:v>0.90452285420566858</c:v>
                  </c:pt>
                  <c:pt idx="2">
                    <c:v>2.6615281232096031</c:v>
                  </c:pt>
                  <c:pt idx="3">
                    <c:v>0.56158552642020543</c:v>
                  </c:pt>
                  <c:pt idx="4">
                    <c:v>2.1621519766140618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IgE'!$L$121:$L$125</c:f>
              <c:numCache>
                <c:formatCode>0.000</c:formatCode>
                <c:ptCount val="5"/>
                <c:pt idx="0">
                  <c:v>2.0185256971795291</c:v>
                </c:pt>
                <c:pt idx="1">
                  <c:v>1.2201666666666666</c:v>
                </c:pt>
                <c:pt idx="2">
                  <c:v>14.6704624872135</c:v>
                </c:pt>
                <c:pt idx="3">
                  <c:v>1.4683333333333335</c:v>
                </c:pt>
                <c:pt idx="4">
                  <c:v>8.5328116579614584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IgE'!$F$131:$F$135</c:f>
              <c:numCache>
                <c:formatCode>0.000</c:formatCode>
                <c:ptCount val="5"/>
                <c:pt idx="0">
                  <c:v>0.1</c:v>
                </c:pt>
                <c:pt idx="1">
                  <c:v>0.42899999999999999</c:v>
                </c:pt>
                <c:pt idx="2">
                  <c:v>15.914542523309915</c:v>
                </c:pt>
                <c:pt idx="3">
                  <c:v>0.1</c:v>
                </c:pt>
                <c:pt idx="4">
                  <c:v>14.105148752076037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IgE'!$G$131:$G$135</c:f>
              <c:numCache>
                <c:formatCode>0.000</c:formatCode>
                <c:ptCount val="5"/>
                <c:pt idx="0">
                  <c:v>0.53338180498921839</c:v>
                </c:pt>
                <c:pt idx="1">
                  <c:v>0.215</c:v>
                </c:pt>
                <c:pt idx="2">
                  <c:v>7.0367615385571893</c:v>
                </c:pt>
                <c:pt idx="3">
                  <c:v>4.5519999999999996</c:v>
                </c:pt>
                <c:pt idx="4">
                  <c:v>15.176673274416835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IgE'!$H$131:$H$135</c:f>
              <c:numCache>
                <c:formatCode>0.000</c:formatCode>
                <c:ptCount val="5"/>
                <c:pt idx="0">
                  <c:v>0.44113993743489893</c:v>
                </c:pt>
                <c:pt idx="1">
                  <c:v>0.1</c:v>
                </c:pt>
                <c:pt idx="2">
                  <c:v>18.487916583080249</c:v>
                </c:pt>
                <c:pt idx="3">
                  <c:v>0.1</c:v>
                </c:pt>
                <c:pt idx="4">
                  <c:v>4.1741018643475964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IgE'!$I$131:$I$135</c:f>
              <c:numCache>
                <c:formatCode>0.000</c:formatCode>
                <c:ptCount val="5"/>
                <c:pt idx="0">
                  <c:v>0.1</c:v>
                </c:pt>
                <c:pt idx="1">
                  <c:v>0.92300000000000004</c:v>
                </c:pt>
                <c:pt idx="2">
                  <c:v>17.512890023288659</c:v>
                </c:pt>
                <c:pt idx="3">
                  <c:v>0.34899999999999998</c:v>
                </c:pt>
                <c:pt idx="4">
                  <c:v>7.9082415361724054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IgE'!$J$131:$J$135</c:f>
              <c:numCache>
                <c:formatCode>0.000</c:formatCode>
                <c:ptCount val="5"/>
                <c:pt idx="0">
                  <c:v>0.18293737392226486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13.73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IgE'!$K$131:$K$135</c:f>
              <c:numCache>
                <c:formatCode>0.000</c:formatCode>
                <c:ptCount val="5"/>
                <c:pt idx="0">
                  <c:v>0.1</c:v>
                </c:pt>
                <c:pt idx="1">
                  <c:v>0.34599999999999997</c:v>
                </c:pt>
                <c:pt idx="2">
                  <c:v>0.23599999999999999</c:v>
                </c:pt>
                <c:pt idx="3">
                  <c:v>0.77800000000000002</c:v>
                </c:pt>
                <c:pt idx="4">
                  <c:v>5.7309999999999999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IgE'!$X$103:$X$107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 w="15875"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IgE'!$M$131:$M$135</c:f>
                <c:numCache>
                  <c:formatCode>General</c:formatCode>
                  <c:ptCount val="5"/>
                  <c:pt idx="0">
                    <c:v>7.9258432575234461E-2</c:v>
                  </c:pt>
                  <c:pt idx="1">
                    <c:v>0.12617234774527511</c:v>
                  </c:pt>
                  <c:pt idx="2">
                    <c:v>3.4897938725824176</c:v>
                  </c:pt>
                  <c:pt idx="3">
                    <c:v>0.71910248794702092</c:v>
                  </c:pt>
                  <c:pt idx="4">
                    <c:v>1.9488717827024806</c:v>
                  </c:pt>
                </c:numCache>
              </c:numRef>
            </c:plus>
            <c:minus>
              <c:numRef>
                <c:f>'spec Ig+Tital IgE'!$M$131:$M$135</c:f>
                <c:numCache>
                  <c:formatCode>General</c:formatCode>
                  <c:ptCount val="5"/>
                  <c:pt idx="0">
                    <c:v>7.9258432575234461E-2</c:v>
                  </c:pt>
                  <c:pt idx="1">
                    <c:v>0.12617234774527511</c:v>
                  </c:pt>
                  <c:pt idx="2">
                    <c:v>3.4897938725824176</c:v>
                  </c:pt>
                  <c:pt idx="3">
                    <c:v>0.71910248794702092</c:v>
                  </c:pt>
                  <c:pt idx="4">
                    <c:v>1.9488717827024806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IgE'!$L$131:$L$135</c:f>
              <c:numCache>
                <c:formatCode>0.000</c:formatCode>
                <c:ptCount val="5"/>
                <c:pt idx="0">
                  <c:v>0.24290985272439705</c:v>
                </c:pt>
                <c:pt idx="1">
                  <c:v>0.35216666666666668</c:v>
                </c:pt>
                <c:pt idx="2">
                  <c:v>9.8813517780393365</c:v>
                </c:pt>
                <c:pt idx="3">
                  <c:v>0.99649999999999983</c:v>
                </c:pt>
                <c:pt idx="4">
                  <c:v>10.137527571168812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19264"/>
        <c:axId val="190322008"/>
      </c:scatterChart>
      <c:valAx>
        <c:axId val="19031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322008"/>
        <c:crossesAt val="0.1"/>
        <c:crossBetween val="midCat"/>
      </c:valAx>
      <c:valAx>
        <c:axId val="19032200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Total IgE titers, E-3</a:t>
                </a:r>
              </a:p>
            </c:rich>
          </c:tx>
          <c:layout>
            <c:manualLayout>
              <c:xMode val="edge"/>
              <c:yMode val="edge"/>
              <c:x val="1.1709601873536301E-2"/>
              <c:y val="0.3216957605985037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0319264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59269063859713"/>
          <c:y val="7.2319201995012503E-2"/>
          <c:w val="0.77986037656018636"/>
          <c:h val="0.7456359102244390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IgE'!$R$98:$R$102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0.25800000000000001</c:v>
                </c:pt>
                <c:pt idx="4">
                  <c:v>0.442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IgE'!$S$98:$S$102</c:f>
              <c:numCache>
                <c:formatCode>General</c:formatCode>
                <c:ptCount val="5"/>
                <c:pt idx="0">
                  <c:v>0.18099999999999999</c:v>
                </c:pt>
                <c:pt idx="1">
                  <c:v>0.254</c:v>
                </c:pt>
                <c:pt idx="2">
                  <c:v>0.11</c:v>
                </c:pt>
                <c:pt idx="3">
                  <c:v>0.31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IgE'!$T$98:$T$102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0.47599999999999998</c:v>
                </c:pt>
                <c:pt idx="3">
                  <c:v>0.11</c:v>
                </c:pt>
                <c:pt idx="4">
                  <c:v>0.46700000000000003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IgE'!$U$98:$U$102</c:f>
              <c:numCache>
                <c:formatCode>General</c:formatCode>
                <c:ptCount val="5"/>
                <c:pt idx="0">
                  <c:v>0.54800000000000004</c:v>
                </c:pt>
                <c:pt idx="1">
                  <c:v>0.128</c:v>
                </c:pt>
                <c:pt idx="2">
                  <c:v>0.59899999999999998</c:v>
                </c:pt>
                <c:pt idx="3">
                  <c:v>0.27100000000000002</c:v>
                </c:pt>
                <c:pt idx="4">
                  <c:v>0.253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IgE'!$V$98:$V$102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0.11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IgE'!$W$98:$W$102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IgE'!$X$98:$X$102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plus>
            <c:min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IgE'!$Y$98:$Y$102</c:f>
              <c:numCache>
                <c:formatCode>0.000</c:formatCode>
                <c:ptCount val="5"/>
                <c:pt idx="0">
                  <c:v>0.21180000000000004</c:v>
                </c:pt>
                <c:pt idx="1">
                  <c:v>0.1424</c:v>
                </c:pt>
                <c:pt idx="2">
                  <c:v>0.28099999999999997</c:v>
                </c:pt>
                <c:pt idx="3">
                  <c:v>0.20980000000000004</c:v>
                </c:pt>
                <c:pt idx="4">
                  <c:v>0.27440000000000003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IgE'!$R$103:$R$107</c:f>
              <c:numCache>
                <c:formatCode>General</c:formatCode>
                <c:ptCount val="5"/>
                <c:pt idx="0">
                  <c:v>0.13300000000000001</c:v>
                </c:pt>
                <c:pt idx="1">
                  <c:v>0.1</c:v>
                </c:pt>
                <c:pt idx="2">
                  <c:v>0.1</c:v>
                </c:pt>
                <c:pt idx="3">
                  <c:v>0.56799999999999995</c:v>
                </c:pt>
                <c:pt idx="4">
                  <c:v>0.1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IgE'!$S$103:$S$107</c:f>
              <c:numCache>
                <c:formatCode>General</c:formatCode>
                <c:ptCount val="5"/>
                <c:pt idx="0">
                  <c:v>0.1</c:v>
                </c:pt>
                <c:pt idx="1">
                  <c:v>0.11</c:v>
                </c:pt>
                <c:pt idx="2">
                  <c:v>0.32400000000000001</c:v>
                </c:pt>
                <c:pt idx="3">
                  <c:v>0.30099999999999999</c:v>
                </c:pt>
                <c:pt idx="4">
                  <c:v>0.56699999999999995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IgE'!$T$103:$T$107</c:f>
              <c:numCache>
                <c:formatCode>General</c:formatCode>
                <c:ptCount val="5"/>
                <c:pt idx="0">
                  <c:v>0.183</c:v>
                </c:pt>
                <c:pt idx="1">
                  <c:v>0.12</c:v>
                </c:pt>
                <c:pt idx="2">
                  <c:v>0.11</c:v>
                </c:pt>
                <c:pt idx="3">
                  <c:v>0.17399999999999999</c:v>
                </c:pt>
                <c:pt idx="4">
                  <c:v>0.11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IgE'!$U$103:$U$107</c:f>
              <c:numCache>
                <c:formatCode>General</c:formatCode>
                <c:ptCount val="5"/>
                <c:pt idx="0">
                  <c:v>0.11</c:v>
                </c:pt>
                <c:pt idx="1">
                  <c:v>0.13</c:v>
                </c:pt>
                <c:pt idx="2">
                  <c:v>0.12</c:v>
                </c:pt>
                <c:pt idx="3">
                  <c:v>0.1</c:v>
                </c:pt>
                <c:pt idx="4">
                  <c:v>0.26500000000000001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IgE'!$V$103:$V$107</c:f>
              <c:numCache>
                <c:formatCode>General</c:formatCode>
                <c:ptCount val="5"/>
                <c:pt idx="0">
                  <c:v>0.13600000000000001</c:v>
                </c:pt>
                <c:pt idx="1">
                  <c:v>0.153</c:v>
                </c:pt>
                <c:pt idx="2">
                  <c:v>0.246</c:v>
                </c:pt>
                <c:pt idx="3">
                  <c:v>0.34300000000000003</c:v>
                </c:pt>
                <c:pt idx="4">
                  <c:v>0.12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IgE'!$W$103:$W$107</c:f>
              <c:numCache>
                <c:formatCode>General</c:formatCode>
                <c:ptCount val="5"/>
                <c:pt idx="0">
                  <c:v>0.12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0.11</c:v>
                </c:pt>
                <c:pt idx="4">
                  <c:v>0.13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IgE'!$X$103:$X$107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IgE'!$Z$103:$Z$107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plus>
            <c:minus>
              <c:numRef>
                <c:f>'spec Ig+Tital IgE'!$Z$103:$Z$107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IgE'!$Q$103:$Q$107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IgE'!$Y$103:$Y$107</c:f>
              <c:numCache>
                <c:formatCode>0.000</c:formatCode>
                <c:ptCount val="5"/>
                <c:pt idx="0">
                  <c:v>0.13033333333333333</c:v>
                </c:pt>
                <c:pt idx="1">
                  <c:v>0.1255</c:v>
                </c:pt>
                <c:pt idx="2">
                  <c:v>0.17166666666666666</c:v>
                </c:pt>
                <c:pt idx="3">
                  <c:v>0.26600000000000001</c:v>
                </c:pt>
                <c:pt idx="4">
                  <c:v>0.21533333333333329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66824"/>
        <c:axId val="190965648"/>
      </c:scatterChart>
      <c:valAx>
        <c:axId val="19096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965648"/>
        <c:crossesAt val="0.1"/>
        <c:crossBetween val="midCat"/>
      </c:valAx>
      <c:valAx>
        <c:axId val="19096564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IgA titers, E-3</a:t>
                </a:r>
              </a:p>
            </c:rich>
          </c:tx>
          <c:layout>
            <c:manualLayout>
              <c:xMode val="edge"/>
              <c:yMode val="edge"/>
              <c:x val="1.1709601873536301E-2"/>
              <c:y val="0.32169576059850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0966824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59269063859713"/>
          <c:y val="7.2319201995012503E-2"/>
          <c:w val="0.77986037656018636"/>
          <c:h val="0.7456359102244390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IgE'!$R$98:$R$102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0.25800000000000001</c:v>
                </c:pt>
                <c:pt idx="4">
                  <c:v>0.442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IgE'!$S$98:$S$102</c:f>
              <c:numCache>
                <c:formatCode>General</c:formatCode>
                <c:ptCount val="5"/>
                <c:pt idx="0">
                  <c:v>0.18099999999999999</c:v>
                </c:pt>
                <c:pt idx="1">
                  <c:v>0.254</c:v>
                </c:pt>
                <c:pt idx="2">
                  <c:v>0.11</c:v>
                </c:pt>
                <c:pt idx="3">
                  <c:v>0.31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IgE'!$T$98:$T$102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0.47599999999999998</c:v>
                </c:pt>
                <c:pt idx="3">
                  <c:v>0.11</c:v>
                </c:pt>
                <c:pt idx="4">
                  <c:v>0.46700000000000003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IgE'!$U$98:$U$102</c:f>
              <c:numCache>
                <c:formatCode>General</c:formatCode>
                <c:ptCount val="5"/>
                <c:pt idx="0">
                  <c:v>0.54800000000000004</c:v>
                </c:pt>
                <c:pt idx="1">
                  <c:v>0.128</c:v>
                </c:pt>
                <c:pt idx="2">
                  <c:v>0.59899999999999998</c:v>
                </c:pt>
                <c:pt idx="3">
                  <c:v>0.27100000000000002</c:v>
                </c:pt>
                <c:pt idx="4">
                  <c:v>0.253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IgE'!$V$98:$V$102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0.11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IgE'!$W$98:$W$102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IgE'!$X$98:$X$102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plus>
            <c:minus>
              <c:numRef>
                <c:f>'spec Ig+Tital IgE'!$Z$98:$Z$102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IgE'!$Q$98:$Q$102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IgE'!$Y$98:$Y$102</c:f>
              <c:numCache>
                <c:formatCode>0.000</c:formatCode>
                <c:ptCount val="5"/>
                <c:pt idx="0">
                  <c:v>0.21180000000000004</c:v>
                </c:pt>
                <c:pt idx="1">
                  <c:v>0.1424</c:v>
                </c:pt>
                <c:pt idx="2">
                  <c:v>0.28099999999999997</c:v>
                </c:pt>
                <c:pt idx="3">
                  <c:v>0.20980000000000004</c:v>
                </c:pt>
                <c:pt idx="4">
                  <c:v>0.27440000000000003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IgE'!$R$108:$R$112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0.59699999999999998</c:v>
                </c:pt>
                <c:pt idx="4">
                  <c:v>1.2150000000000001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IgE'!$S$108:$S$112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2.95</c:v>
                </c:pt>
                <c:pt idx="4">
                  <c:v>1.327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IgE'!$T$108:$T$112</c:f>
              <c:numCache>
                <c:formatCode>General</c:formatCode>
                <c:ptCount val="5"/>
                <c:pt idx="0">
                  <c:v>0.73899999999999999</c:v>
                </c:pt>
                <c:pt idx="1">
                  <c:v>0.254</c:v>
                </c:pt>
                <c:pt idx="2">
                  <c:v>0.12</c:v>
                </c:pt>
                <c:pt idx="3">
                  <c:v>2.1709999999999998</c:v>
                </c:pt>
                <c:pt idx="4">
                  <c:v>2.714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IgE'!$U$108:$U$112</c:f>
              <c:numCache>
                <c:formatCode>General</c:formatCode>
                <c:ptCount val="5"/>
                <c:pt idx="0">
                  <c:v>0.17299999999999999</c:v>
                </c:pt>
                <c:pt idx="1">
                  <c:v>0.12</c:v>
                </c:pt>
                <c:pt idx="2">
                  <c:v>0.76900000000000002</c:v>
                </c:pt>
                <c:pt idx="3">
                  <c:v>8.593</c:v>
                </c:pt>
                <c:pt idx="4">
                  <c:v>0.86399999999999999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IgE'!$V$108:$V$112</c:f>
              <c:numCache>
                <c:formatCode>General</c:formatCode>
                <c:ptCount val="5"/>
                <c:pt idx="0">
                  <c:v>0.12</c:v>
                </c:pt>
                <c:pt idx="1">
                  <c:v>0.13</c:v>
                </c:pt>
                <c:pt idx="2">
                  <c:v>0.45400000000000001</c:v>
                </c:pt>
                <c:pt idx="3">
                  <c:v>0.1</c:v>
                </c:pt>
                <c:pt idx="4">
                  <c:v>0.23200000000000001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IgE'!$W$108:$W$112</c:f>
              <c:numCache>
                <c:formatCode>General</c:formatCode>
                <c:ptCount val="5"/>
                <c:pt idx="0">
                  <c:v>0.13</c:v>
                </c:pt>
                <c:pt idx="1">
                  <c:v>0.45200000000000001</c:v>
                </c:pt>
                <c:pt idx="2">
                  <c:v>0.13</c:v>
                </c:pt>
                <c:pt idx="3">
                  <c:v>13.49</c:v>
                </c:pt>
                <c:pt idx="4">
                  <c:v>5.1580000000000004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IgE'!$X$108:$X$112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IgE'!$Z$108:$Z$111</c:f>
                <c:numCache>
                  <c:formatCode>General</c:formatCode>
                  <c:ptCount val="4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</c:numCache>
              </c:numRef>
            </c:plus>
            <c:minus>
              <c:numRef>
                <c:f>'spec Ig+Tital IgE'!$Z$108:$Z$112</c:f>
                <c:numCache>
                  <c:formatCode>General</c:formatCode>
                  <c:ptCount val="5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  <c:pt idx="4">
                    <c:v>0.72850493799001059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IgE'!$Q$108:$Q$112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IgE'!$Y$108:$Y$112</c:f>
              <c:numCache>
                <c:formatCode>0.000</c:formatCode>
                <c:ptCount val="5"/>
                <c:pt idx="0">
                  <c:v>0.22866666666666666</c:v>
                </c:pt>
                <c:pt idx="1">
                  <c:v>0.19433333333333336</c:v>
                </c:pt>
                <c:pt idx="2">
                  <c:v>0.28049999999999997</c:v>
                </c:pt>
                <c:pt idx="3">
                  <c:v>4.6501666666666663</c:v>
                </c:pt>
                <c:pt idx="4">
                  <c:v>1.9183333333333337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67608"/>
        <c:axId val="190964080"/>
      </c:scatterChart>
      <c:valAx>
        <c:axId val="19096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964080"/>
        <c:crossesAt val="0.1"/>
        <c:crossBetween val="midCat"/>
      </c:valAx>
      <c:valAx>
        <c:axId val="19096408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IgA titers, E-3</a:t>
                </a:r>
              </a:p>
            </c:rich>
          </c:tx>
          <c:layout>
            <c:manualLayout>
              <c:xMode val="edge"/>
              <c:yMode val="edge"/>
              <c:x val="1.1709601873536301E-2"/>
              <c:y val="0.32169576059850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0967608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1'!$M$6:$M$10</c:f>
                <c:numCache>
                  <c:formatCode>General</c:formatCode>
                  <c:ptCount val="5"/>
                  <c:pt idx="0">
                    <c:v>1.5342296094897822E-2</c:v>
                  </c:pt>
                  <c:pt idx="1">
                    <c:v>1.5055479400766691E-2</c:v>
                  </c:pt>
                  <c:pt idx="2">
                    <c:v>1.6722126642453775E-2</c:v>
                  </c:pt>
                  <c:pt idx="3">
                    <c:v>1.7396886874210121E-3</c:v>
                  </c:pt>
                  <c:pt idx="4">
                    <c:v>1.2308451850248345E-2</c:v>
                  </c:pt>
                </c:numCache>
              </c:numRef>
            </c:plus>
            <c:minus>
              <c:numRef>
                <c:f>'Figure 1'!$M$6:$M$10</c:f>
                <c:numCache>
                  <c:formatCode>General</c:formatCode>
                  <c:ptCount val="5"/>
                  <c:pt idx="0">
                    <c:v>1.5342296094897822E-2</c:v>
                  </c:pt>
                  <c:pt idx="1">
                    <c:v>1.5055479400766691E-2</c:v>
                  </c:pt>
                  <c:pt idx="2">
                    <c:v>1.6722126642453775E-2</c:v>
                  </c:pt>
                  <c:pt idx="3">
                    <c:v>1.7396886874210121E-3</c:v>
                  </c:pt>
                  <c:pt idx="4">
                    <c:v>1.2308451850248345E-2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1'!$L$6:$L$10</c:f>
              <c:numCache>
                <c:formatCode>0.000</c:formatCode>
                <c:ptCount val="5"/>
                <c:pt idx="0">
                  <c:v>4.1714285714285718E-2</c:v>
                </c:pt>
                <c:pt idx="1">
                  <c:v>4.8285714285714279E-2</c:v>
                </c:pt>
                <c:pt idx="2">
                  <c:v>3.785714285714286E-2</c:v>
                </c:pt>
                <c:pt idx="3">
                  <c:v>1.4166666666666666E-2</c:v>
                </c:pt>
                <c:pt idx="4">
                  <c:v>4.4833333333333336E-2</c:v>
                </c:pt>
              </c:numCache>
            </c:numRef>
          </c:val>
        </c:ser>
        <c:ser>
          <c:idx val="14"/>
          <c:order val="14"/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1'!$M$11:$M$15</c:f>
                <c:numCache>
                  <c:formatCode>General</c:formatCode>
                  <c:ptCount val="5"/>
                  <c:pt idx="0">
                    <c:v>6.6402363765509804E-3</c:v>
                  </c:pt>
                  <c:pt idx="1">
                    <c:v>1.1194677256334154E-2</c:v>
                  </c:pt>
                  <c:pt idx="2">
                    <c:v>0.25060512077445357</c:v>
                  </c:pt>
                  <c:pt idx="3">
                    <c:v>3.1621898544884224E-2</c:v>
                  </c:pt>
                  <c:pt idx="4">
                    <c:v>0.2920389195448892</c:v>
                  </c:pt>
                </c:numCache>
              </c:numRef>
            </c:plus>
            <c:minus>
              <c:numRef>
                <c:f>'Figure 1'!$M$11:$M$15</c:f>
                <c:numCache>
                  <c:formatCode>General</c:formatCode>
                  <c:ptCount val="5"/>
                  <c:pt idx="0">
                    <c:v>6.6402363765509804E-3</c:v>
                  </c:pt>
                  <c:pt idx="1">
                    <c:v>1.1194677256334154E-2</c:v>
                  </c:pt>
                  <c:pt idx="2">
                    <c:v>0.25060512077445357</c:v>
                  </c:pt>
                  <c:pt idx="3">
                    <c:v>3.1621898544884224E-2</c:v>
                  </c:pt>
                  <c:pt idx="4">
                    <c:v>0.2920389195448892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1'!$L$11:$L$15</c:f>
              <c:numCache>
                <c:formatCode>0.000</c:formatCode>
                <c:ptCount val="5"/>
                <c:pt idx="0">
                  <c:v>2.1999999999999999E-2</c:v>
                </c:pt>
                <c:pt idx="1">
                  <c:v>3.3285714285714287E-2</c:v>
                </c:pt>
                <c:pt idx="2">
                  <c:v>0.65483333333333327</c:v>
                </c:pt>
                <c:pt idx="3">
                  <c:v>8.0166666666666664E-2</c:v>
                </c:pt>
                <c:pt idx="4">
                  <c:v>0.63900000000000001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342184"/>
        <c:axId val="145341008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1'!$E$6:$E$10</c:f>
              <c:numCache>
                <c:formatCode>General</c:formatCode>
                <c:ptCount val="5"/>
                <c:pt idx="0">
                  <c:v>3.9E-2</c:v>
                </c:pt>
                <c:pt idx="1">
                  <c:v>0.05</c:v>
                </c:pt>
                <c:pt idx="2">
                  <c:v>0.02</c:v>
                </c:pt>
                <c:pt idx="3">
                  <c:v>0.01</c:v>
                </c:pt>
                <c:pt idx="4">
                  <c:v>7.2999999999999995E-2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1'!$F$6:$F$10</c:f>
              <c:numCache>
                <c:formatCode>General</c:formatCode>
                <c:ptCount val="5"/>
                <c:pt idx="0">
                  <c:v>0.03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1.0999999999999999E-2</c:v>
                </c:pt>
                <c:pt idx="4">
                  <c:v>2.4E-2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1'!$G$6:$G$10</c:f>
              <c:numCache>
                <c:formatCode>General</c:formatCode>
                <c:ptCount val="5"/>
                <c:pt idx="0">
                  <c:v>0.11799999999999999</c:v>
                </c:pt>
                <c:pt idx="1">
                  <c:v>0.115</c:v>
                </c:pt>
                <c:pt idx="2">
                  <c:v>1.4E-2</c:v>
                </c:pt>
                <c:pt idx="3">
                  <c:v>0.02</c:v>
                </c:pt>
                <c:pt idx="4">
                  <c:v>8.1000000000000003E-2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1'!$H$6:$H$10</c:f>
              <c:numCache>
                <c:formatCode>General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5.5E-2</c:v>
                </c:pt>
                <c:pt idx="3">
                  <c:v>1.9E-2</c:v>
                </c:pt>
                <c:pt idx="4">
                  <c:v>0.01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1'!$I$6:$I$10</c:f>
              <c:numCache>
                <c:formatCode>General</c:formatCode>
                <c:ptCount val="5"/>
                <c:pt idx="0">
                  <c:v>1.2E-2</c:v>
                </c:pt>
                <c:pt idx="1">
                  <c:v>3.9E-2</c:v>
                </c:pt>
                <c:pt idx="2">
                  <c:v>1.0999999999999999E-2</c:v>
                </c:pt>
                <c:pt idx="3">
                  <c:v>1.2E-2</c:v>
                </c:pt>
                <c:pt idx="4">
                  <c:v>0.06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1'!$J$6:$J$10</c:f>
              <c:numCache>
                <c:formatCode>General</c:formatCode>
                <c:ptCount val="5"/>
                <c:pt idx="0">
                  <c:v>0.06</c:v>
                </c:pt>
                <c:pt idx="1">
                  <c:v>1.2E-2</c:v>
                </c:pt>
                <c:pt idx="2">
                  <c:v>2.9000000000000001E-2</c:v>
                </c:pt>
                <c:pt idx="3">
                  <c:v>1.2999999999999999E-2</c:v>
                </c:pt>
                <c:pt idx="4">
                  <c:v>2.1000000000000001E-2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1'!$E$11:$E$15</c:f>
              <c:numCache>
                <c:formatCode>General</c:formatCode>
                <c:ptCount val="5"/>
                <c:pt idx="0">
                  <c:v>0.01</c:v>
                </c:pt>
                <c:pt idx="1">
                  <c:v>0.03</c:v>
                </c:pt>
                <c:pt idx="2">
                  <c:v>0.48</c:v>
                </c:pt>
                <c:pt idx="3">
                  <c:v>0.01</c:v>
                </c:pt>
                <c:pt idx="4">
                  <c:v>0.14599999999999999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1'!$F$11:$F$15</c:f>
              <c:numCache>
                <c:formatCode>General</c:formatCode>
                <c:ptCount val="5"/>
                <c:pt idx="0">
                  <c:v>1.0999999999999999E-2</c:v>
                </c:pt>
                <c:pt idx="1">
                  <c:v>0.01</c:v>
                </c:pt>
                <c:pt idx="2">
                  <c:v>0.52</c:v>
                </c:pt>
                <c:pt idx="3">
                  <c:v>1.0999999999999999E-2</c:v>
                </c:pt>
                <c:pt idx="4">
                  <c:v>0.16500000000000001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1'!$G$11:$G$15</c:f>
              <c:numCache>
                <c:formatCode>General</c:formatCode>
                <c:ptCount val="5"/>
                <c:pt idx="0">
                  <c:v>1.2E-2</c:v>
                </c:pt>
                <c:pt idx="1">
                  <c:v>2.5999999999999999E-2</c:v>
                </c:pt>
                <c:pt idx="2">
                  <c:v>0.442</c:v>
                </c:pt>
                <c:pt idx="3">
                  <c:v>0.114</c:v>
                </c:pt>
                <c:pt idx="4">
                  <c:v>3.7999999999999999E-2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1'!$H$11:$H$15</c:f>
              <c:numCache>
                <c:formatCode>General</c:formatCode>
                <c:ptCount val="5"/>
                <c:pt idx="0">
                  <c:v>5.5E-2</c:v>
                </c:pt>
                <c:pt idx="1">
                  <c:v>3.1E-2</c:v>
                </c:pt>
                <c:pt idx="2">
                  <c:v>0.45</c:v>
                </c:pt>
                <c:pt idx="3">
                  <c:v>0.183</c:v>
                </c:pt>
                <c:pt idx="4">
                  <c:v>0.53600000000000003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1'!$I$11:$I$15</c:f>
              <c:numCache>
                <c:formatCode>General</c:formatCode>
                <c:ptCount val="5"/>
                <c:pt idx="0">
                  <c:v>1.2999999999999999E-2</c:v>
                </c:pt>
                <c:pt idx="1">
                  <c:v>1.2E-2</c:v>
                </c:pt>
                <c:pt idx="2">
                  <c:v>1.88</c:v>
                </c:pt>
                <c:pt idx="3">
                  <c:v>1.6E-2</c:v>
                </c:pt>
                <c:pt idx="4">
                  <c:v>1.877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1'!$J$11:$J$15</c:f>
              <c:numCache>
                <c:formatCode>General</c:formatCode>
                <c:ptCount val="5"/>
                <c:pt idx="0">
                  <c:v>2.9000000000000001E-2</c:v>
                </c:pt>
                <c:pt idx="1">
                  <c:v>3.2000000000000001E-2</c:v>
                </c:pt>
                <c:pt idx="2">
                  <c:v>0.157</c:v>
                </c:pt>
                <c:pt idx="3">
                  <c:v>0.14699999999999999</c:v>
                </c:pt>
                <c:pt idx="4">
                  <c:v>1.0720000000000001</c:v>
                </c:pt>
              </c:numCache>
            </c:numRef>
          </c:yVal>
          <c:smooth val="0"/>
        </c:ser>
        <c:ser>
          <c:idx val="13"/>
          <c:order val="13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1'!$K$11:$K$15</c:f>
              <c:numCache>
                <c:formatCode>General</c:formatCode>
                <c:ptCount val="5"/>
                <c:pt idx="0">
                  <c:v>2.4E-2</c:v>
                </c:pt>
                <c:pt idx="1">
                  <c:v>9.1999999999999998E-2</c:v>
                </c:pt>
              </c:numCache>
            </c:numRef>
          </c:yVal>
          <c:smooth val="0"/>
        </c:ser>
        <c:ser>
          <c:idx val="15"/>
          <c:order val="15"/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1'!$K$6:$K$10</c:f>
              <c:numCache>
                <c:formatCode>General</c:formatCode>
                <c:ptCount val="5"/>
                <c:pt idx="0">
                  <c:v>1.2999999999999999E-2</c:v>
                </c:pt>
                <c:pt idx="1">
                  <c:v>3.6999999999999998E-2</c:v>
                </c:pt>
                <c:pt idx="2">
                  <c:v>0.124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42184"/>
        <c:axId val="145341008"/>
      </c:scatterChart>
      <c:catAx>
        <c:axId val="14534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341008"/>
        <c:crossesAt val="0"/>
        <c:auto val="1"/>
        <c:lblAlgn val="ctr"/>
        <c:lblOffset val="100"/>
        <c:tickMarkSkip val="1"/>
        <c:noMultiLvlLbl val="0"/>
      </c:catAx>
      <c:valAx>
        <c:axId val="145341008"/>
        <c:scaling>
          <c:logBase val="10"/>
          <c:orientation val="minMax"/>
          <c:max val="10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IgE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45342184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1'!$M$6:$M$10</c:f>
                <c:numCache>
                  <c:formatCode>General</c:formatCode>
                  <c:ptCount val="5"/>
                  <c:pt idx="0">
                    <c:v>1.5342296094897822E-2</c:v>
                  </c:pt>
                  <c:pt idx="1">
                    <c:v>1.5055479400766691E-2</c:v>
                  </c:pt>
                  <c:pt idx="2">
                    <c:v>1.6722126642453775E-2</c:v>
                  </c:pt>
                  <c:pt idx="3">
                    <c:v>1.7396886874210121E-3</c:v>
                  </c:pt>
                  <c:pt idx="4">
                    <c:v>1.2308451850248345E-2</c:v>
                  </c:pt>
                </c:numCache>
              </c:numRef>
            </c:plus>
            <c:minus>
              <c:numRef>
                <c:f>'Figure 1'!$M$6:$M$10</c:f>
                <c:numCache>
                  <c:formatCode>General</c:formatCode>
                  <c:ptCount val="5"/>
                  <c:pt idx="0">
                    <c:v>1.5342296094897822E-2</c:v>
                  </c:pt>
                  <c:pt idx="1">
                    <c:v>1.5055479400766691E-2</c:v>
                  </c:pt>
                  <c:pt idx="2">
                    <c:v>1.6722126642453775E-2</c:v>
                  </c:pt>
                  <c:pt idx="3">
                    <c:v>1.7396886874210121E-3</c:v>
                  </c:pt>
                  <c:pt idx="4">
                    <c:v>1.2308451850248345E-2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1'!$L$6:$L$10</c:f>
              <c:numCache>
                <c:formatCode>0.000</c:formatCode>
                <c:ptCount val="5"/>
                <c:pt idx="0">
                  <c:v>4.1714285714285718E-2</c:v>
                </c:pt>
                <c:pt idx="1">
                  <c:v>4.8285714285714279E-2</c:v>
                </c:pt>
                <c:pt idx="2">
                  <c:v>3.785714285714286E-2</c:v>
                </c:pt>
                <c:pt idx="3">
                  <c:v>1.4166666666666666E-2</c:v>
                </c:pt>
                <c:pt idx="4">
                  <c:v>4.4833333333333336E-2</c:v>
                </c:pt>
              </c:numCache>
            </c:numRef>
          </c:val>
        </c:ser>
        <c:ser>
          <c:idx val="14"/>
          <c:order val="14"/>
          <c:spPr>
            <a:solidFill>
              <a:schemeClr val="bg1">
                <a:lumMod val="6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1'!$M$16:$M$20</c:f>
                <c:numCache>
                  <c:formatCode>General</c:formatCode>
                  <c:ptCount val="5"/>
                  <c:pt idx="0">
                    <c:v>1.8312411096049884E-2</c:v>
                  </c:pt>
                  <c:pt idx="1">
                    <c:v>1.8527538136077024E-2</c:v>
                  </c:pt>
                  <c:pt idx="2">
                    <c:v>0.88092036293035614</c:v>
                  </c:pt>
                  <c:pt idx="3">
                    <c:v>0.23422981965823175</c:v>
                  </c:pt>
                  <c:pt idx="4">
                    <c:v>1.2501042561786275</c:v>
                  </c:pt>
                </c:numCache>
              </c:numRef>
            </c:plus>
            <c:minus>
              <c:numRef>
                <c:f>'Figure 1'!$M$16:$M$20</c:f>
                <c:numCache>
                  <c:formatCode>General</c:formatCode>
                  <c:ptCount val="5"/>
                  <c:pt idx="0">
                    <c:v>1.8312411096049884E-2</c:v>
                  </c:pt>
                  <c:pt idx="1">
                    <c:v>1.8527538136077024E-2</c:v>
                  </c:pt>
                  <c:pt idx="2">
                    <c:v>0.88092036293035614</c:v>
                  </c:pt>
                  <c:pt idx="3">
                    <c:v>0.23422981965823175</c:v>
                  </c:pt>
                  <c:pt idx="4">
                    <c:v>1.2501042561786275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1'!$L$16:$L$20</c:f>
              <c:numCache>
                <c:formatCode>0.000</c:formatCode>
                <c:ptCount val="5"/>
                <c:pt idx="0">
                  <c:v>5.0714285714285719E-2</c:v>
                </c:pt>
                <c:pt idx="1">
                  <c:v>5.8857142857142851E-2</c:v>
                </c:pt>
                <c:pt idx="2">
                  <c:v>1.8331666666666664</c:v>
                </c:pt>
                <c:pt idx="3">
                  <c:v>0.34014285714285719</c:v>
                </c:pt>
                <c:pt idx="4">
                  <c:v>1.7471428571428571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399816"/>
        <c:axId val="192398640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1'!$E$6:$E$10</c:f>
              <c:numCache>
                <c:formatCode>General</c:formatCode>
                <c:ptCount val="5"/>
                <c:pt idx="0">
                  <c:v>3.9E-2</c:v>
                </c:pt>
                <c:pt idx="1">
                  <c:v>0.05</c:v>
                </c:pt>
                <c:pt idx="2">
                  <c:v>0.02</c:v>
                </c:pt>
                <c:pt idx="3">
                  <c:v>0.01</c:v>
                </c:pt>
                <c:pt idx="4">
                  <c:v>7.2999999999999995E-2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1'!$F$6:$F$10</c:f>
              <c:numCache>
                <c:formatCode>General</c:formatCode>
                <c:ptCount val="5"/>
                <c:pt idx="0">
                  <c:v>0.03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1.0999999999999999E-2</c:v>
                </c:pt>
                <c:pt idx="4">
                  <c:v>2.4E-2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1'!$G$6:$G$10</c:f>
              <c:numCache>
                <c:formatCode>General</c:formatCode>
                <c:ptCount val="5"/>
                <c:pt idx="0">
                  <c:v>0.11799999999999999</c:v>
                </c:pt>
                <c:pt idx="1">
                  <c:v>0.115</c:v>
                </c:pt>
                <c:pt idx="2">
                  <c:v>1.4E-2</c:v>
                </c:pt>
                <c:pt idx="3">
                  <c:v>0.02</c:v>
                </c:pt>
                <c:pt idx="4">
                  <c:v>8.1000000000000003E-2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1'!$H$6:$H$10</c:f>
              <c:numCache>
                <c:formatCode>General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5.5E-2</c:v>
                </c:pt>
                <c:pt idx="3">
                  <c:v>1.9E-2</c:v>
                </c:pt>
                <c:pt idx="4">
                  <c:v>0.01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1'!$I$6:$I$10</c:f>
              <c:numCache>
                <c:formatCode>General</c:formatCode>
                <c:ptCount val="5"/>
                <c:pt idx="0">
                  <c:v>1.2E-2</c:v>
                </c:pt>
                <c:pt idx="1">
                  <c:v>3.9E-2</c:v>
                </c:pt>
                <c:pt idx="2">
                  <c:v>1.0999999999999999E-2</c:v>
                </c:pt>
                <c:pt idx="3">
                  <c:v>1.2E-2</c:v>
                </c:pt>
                <c:pt idx="4">
                  <c:v>0.06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1'!$J$6:$J$10</c:f>
              <c:numCache>
                <c:formatCode>General</c:formatCode>
                <c:ptCount val="5"/>
                <c:pt idx="0">
                  <c:v>0.06</c:v>
                </c:pt>
                <c:pt idx="1">
                  <c:v>1.2E-2</c:v>
                </c:pt>
                <c:pt idx="2">
                  <c:v>2.9000000000000001E-2</c:v>
                </c:pt>
                <c:pt idx="3">
                  <c:v>1.2999999999999999E-2</c:v>
                </c:pt>
                <c:pt idx="4">
                  <c:v>2.1000000000000001E-2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1'!$E$16:$E$20</c:f>
              <c:numCache>
                <c:formatCode>General</c:formatCode>
                <c:ptCount val="5"/>
                <c:pt idx="0">
                  <c:v>0.11700000000000001</c:v>
                </c:pt>
                <c:pt idx="1">
                  <c:v>0.13100000000000001</c:v>
                </c:pt>
                <c:pt idx="2">
                  <c:v>0.32100000000000001</c:v>
                </c:pt>
                <c:pt idx="3">
                  <c:v>2.5000000000000001E-2</c:v>
                </c:pt>
                <c:pt idx="4">
                  <c:v>1.4159999999999999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1'!$F$16:$F$20</c:f>
              <c:numCache>
                <c:formatCode>General</c:formatCode>
                <c:ptCount val="5"/>
                <c:pt idx="0">
                  <c:v>4.4999999999999998E-2</c:v>
                </c:pt>
                <c:pt idx="1">
                  <c:v>2.1999999999999999E-2</c:v>
                </c:pt>
                <c:pt idx="2">
                  <c:v>0.13400000000000001</c:v>
                </c:pt>
                <c:pt idx="3">
                  <c:v>0.10299999999999999</c:v>
                </c:pt>
                <c:pt idx="4">
                  <c:v>3.3000000000000002E-2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1'!$G$16:$G$20</c:f>
              <c:numCache>
                <c:formatCode>General</c:formatCode>
                <c:ptCount val="5"/>
                <c:pt idx="0">
                  <c:v>2.1000000000000001E-2</c:v>
                </c:pt>
                <c:pt idx="1">
                  <c:v>2.8000000000000001E-2</c:v>
                </c:pt>
                <c:pt idx="2">
                  <c:v>0.113</c:v>
                </c:pt>
                <c:pt idx="3">
                  <c:v>0.23100000000000001</c:v>
                </c:pt>
                <c:pt idx="4">
                  <c:v>0.154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1'!$H$16:$H$20</c:f>
              <c:numCache>
                <c:formatCode>General</c:formatCode>
                <c:ptCount val="5"/>
                <c:pt idx="0">
                  <c:v>0.01</c:v>
                </c:pt>
                <c:pt idx="1">
                  <c:v>0.01</c:v>
                </c:pt>
                <c:pt idx="2">
                  <c:v>3.6589999999999998</c:v>
                </c:pt>
                <c:pt idx="3">
                  <c:v>0.25900000000000001</c:v>
                </c:pt>
                <c:pt idx="4">
                  <c:v>1.3340000000000001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1'!$I$16:$I$20</c:f>
              <c:numCache>
                <c:formatCode>General</c:formatCode>
                <c:ptCount val="5"/>
                <c:pt idx="0">
                  <c:v>2.9000000000000001E-2</c:v>
                </c:pt>
                <c:pt idx="1">
                  <c:v>0.10299999999999999</c:v>
                </c:pt>
                <c:pt idx="2">
                  <c:v>1.5149999999999999</c:v>
                </c:pt>
                <c:pt idx="3">
                  <c:v>0.01</c:v>
                </c:pt>
                <c:pt idx="4">
                  <c:v>8.5660000000000007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1'!$J$16:$J$20</c:f>
              <c:numCache>
                <c:formatCode>General</c:formatCode>
                <c:ptCount val="5"/>
                <c:pt idx="0">
                  <c:v>0.112</c:v>
                </c:pt>
                <c:pt idx="1">
                  <c:v>4.2999999999999997E-2</c:v>
                </c:pt>
                <c:pt idx="2">
                  <c:v>5.2569999999999997</c:v>
                </c:pt>
                <c:pt idx="3">
                  <c:v>1.6240000000000001</c:v>
                </c:pt>
                <c:pt idx="4">
                  <c:v>4.7E-2</c:v>
                </c:pt>
              </c:numCache>
            </c:numRef>
          </c:yVal>
          <c:smooth val="0"/>
        </c:ser>
        <c:ser>
          <c:idx val="13"/>
          <c:order val="13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1'!$K$16:$K$20</c:f>
              <c:numCache>
                <c:formatCode>General</c:formatCode>
                <c:ptCount val="5"/>
                <c:pt idx="0">
                  <c:v>2.1000000000000001E-2</c:v>
                </c:pt>
                <c:pt idx="1">
                  <c:v>7.4999999999999997E-2</c:v>
                </c:pt>
                <c:pt idx="3">
                  <c:v>0.129</c:v>
                </c:pt>
                <c:pt idx="4">
                  <c:v>0.68</c:v>
                </c:pt>
              </c:numCache>
            </c:numRef>
          </c:yVal>
          <c:smooth val="0"/>
        </c:ser>
        <c:ser>
          <c:idx val="15"/>
          <c:order val="15"/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1'!$K$6:$K$10</c:f>
              <c:numCache>
                <c:formatCode>General</c:formatCode>
                <c:ptCount val="5"/>
                <c:pt idx="0">
                  <c:v>1.2999999999999999E-2</c:v>
                </c:pt>
                <c:pt idx="1">
                  <c:v>3.6999999999999998E-2</c:v>
                </c:pt>
                <c:pt idx="2">
                  <c:v>0.124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99816"/>
        <c:axId val="192398640"/>
      </c:scatterChart>
      <c:catAx>
        <c:axId val="19239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2398640"/>
        <c:crossesAt val="0"/>
        <c:auto val="1"/>
        <c:lblAlgn val="ctr"/>
        <c:lblOffset val="100"/>
        <c:tickMarkSkip val="1"/>
        <c:noMultiLvlLbl val="0"/>
      </c:catAx>
      <c:valAx>
        <c:axId val="192398640"/>
        <c:scaling>
          <c:logBase val="10"/>
          <c:orientation val="minMax"/>
          <c:max val="10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IgE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2399816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1'!$M$41:$M$45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plus>
            <c:minus>
              <c:numRef>
                <c:f>'Figure 1'!$M$41:$M$45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1'!$L$41:$L$45</c:f>
              <c:numCache>
                <c:formatCode>0.000</c:formatCode>
                <c:ptCount val="5"/>
                <c:pt idx="0">
                  <c:v>0.47342857142857142</c:v>
                </c:pt>
                <c:pt idx="1">
                  <c:v>0.16385714285714287</c:v>
                </c:pt>
                <c:pt idx="2">
                  <c:v>0.15357142857142855</c:v>
                </c:pt>
                <c:pt idx="3">
                  <c:v>0.66866666666666663</c:v>
                </c:pt>
                <c:pt idx="4">
                  <c:v>0.754</c:v>
                </c:pt>
              </c:numCache>
            </c:numRef>
          </c:val>
        </c:ser>
        <c:ser>
          <c:idx val="14"/>
          <c:order val="14"/>
          <c:spPr>
            <a:solidFill>
              <a:schemeClr val="bg1">
                <a:lumMod val="6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1'!$M$46:$M$50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plus>
            <c:minus>
              <c:numRef>
                <c:f>'Figure 1'!$M$46:$M$50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1'!$L$46:$L$50</c:f>
              <c:numCache>
                <c:formatCode>0.000</c:formatCode>
                <c:ptCount val="5"/>
                <c:pt idx="0">
                  <c:v>0.18100000000000002</c:v>
                </c:pt>
                <c:pt idx="1">
                  <c:v>5.8908571428571426</c:v>
                </c:pt>
                <c:pt idx="2">
                  <c:v>6.8692857142857138</c:v>
                </c:pt>
                <c:pt idx="3">
                  <c:v>1.476</c:v>
                </c:pt>
                <c:pt idx="4">
                  <c:v>4.5555000000000003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399032"/>
        <c:axId val="192399424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1'!$E$41:$E$45</c:f>
              <c:numCache>
                <c:formatCode>General</c:formatCode>
                <c:ptCount val="5"/>
                <c:pt idx="0">
                  <c:v>0.12</c:v>
                </c:pt>
                <c:pt idx="1">
                  <c:v>0.16</c:v>
                </c:pt>
                <c:pt idx="2">
                  <c:v>0.15</c:v>
                </c:pt>
                <c:pt idx="3">
                  <c:v>1.829</c:v>
                </c:pt>
                <c:pt idx="4">
                  <c:v>0.28699999999999998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1'!$F$41:$F$45</c:f>
              <c:numCache>
                <c:formatCode>General</c:formatCode>
                <c:ptCount val="5"/>
                <c:pt idx="0">
                  <c:v>0.35899999999999999</c:v>
                </c:pt>
                <c:pt idx="1">
                  <c:v>0.11</c:v>
                </c:pt>
                <c:pt idx="2">
                  <c:v>0.20300000000000001</c:v>
                </c:pt>
                <c:pt idx="3">
                  <c:v>0.98399999999999999</c:v>
                </c:pt>
                <c:pt idx="4">
                  <c:v>1.2549999999999999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1'!$G$41:$G$45</c:f>
              <c:numCache>
                <c:formatCode>General</c:formatCode>
                <c:ptCount val="5"/>
                <c:pt idx="0">
                  <c:v>0.23</c:v>
                </c:pt>
                <c:pt idx="1">
                  <c:v>0.109</c:v>
                </c:pt>
                <c:pt idx="2">
                  <c:v>0.14499999999999999</c:v>
                </c:pt>
                <c:pt idx="3">
                  <c:v>0.13100000000000001</c:v>
                </c:pt>
                <c:pt idx="4">
                  <c:v>0.08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1'!$H$41:$H$45</c:f>
              <c:numCache>
                <c:formatCode>General</c:formatCode>
                <c:ptCount val="5"/>
                <c:pt idx="0">
                  <c:v>0.13700000000000001</c:v>
                </c:pt>
                <c:pt idx="1">
                  <c:v>0.19800000000000001</c:v>
                </c:pt>
                <c:pt idx="2">
                  <c:v>0.13900000000000001</c:v>
                </c:pt>
                <c:pt idx="3">
                  <c:v>0.45600000000000002</c:v>
                </c:pt>
                <c:pt idx="4">
                  <c:v>1.706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1'!$I$41:$I$45</c:f>
              <c:numCache>
                <c:formatCode>General</c:formatCode>
                <c:ptCount val="5"/>
                <c:pt idx="0">
                  <c:v>1.911</c:v>
                </c:pt>
                <c:pt idx="1">
                  <c:v>0.15</c:v>
                </c:pt>
                <c:pt idx="2">
                  <c:v>0.128</c:v>
                </c:pt>
                <c:pt idx="3">
                  <c:v>0.113</c:v>
                </c:pt>
                <c:pt idx="4">
                  <c:v>0.441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1'!$J$41:$J$45</c:f>
              <c:numCache>
                <c:formatCode>General</c:formatCode>
                <c:ptCount val="5"/>
                <c:pt idx="0">
                  <c:v>0.11</c:v>
                </c:pt>
                <c:pt idx="1">
                  <c:v>0.13300000000000001</c:v>
                </c:pt>
                <c:pt idx="2">
                  <c:v>0.10100000000000001</c:v>
                </c:pt>
                <c:pt idx="3">
                  <c:v>0.499</c:v>
                </c:pt>
                <c:pt idx="4">
                  <c:v>0.755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1'!$E$46:$E$50</c:f>
              <c:numCache>
                <c:formatCode>General</c:formatCode>
                <c:ptCount val="5"/>
                <c:pt idx="0">
                  <c:v>0.158</c:v>
                </c:pt>
                <c:pt idx="1">
                  <c:v>9.3000000000000007</c:v>
                </c:pt>
                <c:pt idx="2">
                  <c:v>12.54</c:v>
                </c:pt>
                <c:pt idx="3">
                  <c:v>0.81100000000000005</c:v>
                </c:pt>
                <c:pt idx="4">
                  <c:v>1.345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1'!$F$46:$F$50</c:f>
              <c:numCache>
                <c:formatCode>General</c:formatCode>
                <c:ptCount val="5"/>
                <c:pt idx="0">
                  <c:v>0.13</c:v>
                </c:pt>
                <c:pt idx="1">
                  <c:v>10.148999999999999</c:v>
                </c:pt>
                <c:pt idx="2">
                  <c:v>3.98</c:v>
                </c:pt>
                <c:pt idx="3">
                  <c:v>0.872</c:v>
                </c:pt>
                <c:pt idx="4">
                  <c:v>2.89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1'!$G$46:$G$50</c:f>
              <c:numCache>
                <c:formatCode>General</c:formatCode>
                <c:ptCount val="5"/>
                <c:pt idx="0">
                  <c:v>0.32</c:v>
                </c:pt>
                <c:pt idx="1">
                  <c:v>6.4660000000000002</c:v>
                </c:pt>
                <c:pt idx="2">
                  <c:v>7.8959999999999999</c:v>
                </c:pt>
                <c:pt idx="3">
                  <c:v>1.1000000000000001</c:v>
                </c:pt>
                <c:pt idx="4">
                  <c:v>5.431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1'!$H$46:$H$50</c:f>
              <c:numCache>
                <c:formatCode>General</c:formatCode>
                <c:ptCount val="5"/>
                <c:pt idx="0">
                  <c:v>0.12</c:v>
                </c:pt>
                <c:pt idx="1">
                  <c:v>0.996</c:v>
                </c:pt>
                <c:pt idx="2">
                  <c:v>1.998</c:v>
                </c:pt>
                <c:pt idx="3">
                  <c:v>1.43</c:v>
                </c:pt>
                <c:pt idx="4">
                  <c:v>8.0079999999999991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1'!$I$46:$I$50</c:f>
              <c:numCache>
                <c:formatCode>General</c:formatCode>
                <c:ptCount val="5"/>
                <c:pt idx="0">
                  <c:v>0.23400000000000001</c:v>
                </c:pt>
                <c:pt idx="1">
                  <c:v>0.67800000000000005</c:v>
                </c:pt>
                <c:pt idx="2">
                  <c:v>3.395</c:v>
                </c:pt>
                <c:pt idx="3">
                  <c:v>0.153</c:v>
                </c:pt>
                <c:pt idx="4">
                  <c:v>7.992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1'!$J$46:$J$50</c:f>
              <c:numCache>
                <c:formatCode>General</c:formatCode>
                <c:ptCount val="5"/>
                <c:pt idx="0">
                  <c:v>0.13</c:v>
                </c:pt>
                <c:pt idx="1">
                  <c:v>7.657</c:v>
                </c:pt>
                <c:pt idx="2">
                  <c:v>11.5</c:v>
                </c:pt>
                <c:pt idx="3">
                  <c:v>4.49</c:v>
                </c:pt>
                <c:pt idx="4">
                  <c:v>1.667</c:v>
                </c:pt>
              </c:numCache>
            </c:numRef>
          </c:yVal>
          <c:smooth val="0"/>
        </c:ser>
        <c:ser>
          <c:idx val="13"/>
          <c:order val="13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1'!$K$46:$K$50</c:f>
              <c:numCache>
                <c:formatCode>General</c:formatCode>
                <c:ptCount val="5"/>
                <c:pt idx="0">
                  <c:v>0.17499999999999999</c:v>
                </c:pt>
                <c:pt idx="1">
                  <c:v>5.99</c:v>
                </c:pt>
                <c:pt idx="2">
                  <c:v>6.7759999999999998</c:v>
                </c:pt>
              </c:numCache>
            </c:numRef>
          </c:yVal>
          <c:smooth val="0"/>
        </c:ser>
        <c:ser>
          <c:idx val="15"/>
          <c:order val="15"/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1'!$K$46:$K$50</c:f>
              <c:numCache>
                <c:formatCode>General</c:formatCode>
                <c:ptCount val="5"/>
                <c:pt idx="0">
                  <c:v>0.17499999999999999</c:v>
                </c:pt>
                <c:pt idx="1">
                  <c:v>5.99</c:v>
                </c:pt>
                <c:pt idx="2">
                  <c:v>6.7759999999999998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99032"/>
        <c:axId val="192399424"/>
      </c:scatterChart>
      <c:catAx>
        <c:axId val="19239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2399424"/>
        <c:crossesAt val="0"/>
        <c:auto val="1"/>
        <c:lblAlgn val="ctr"/>
        <c:lblOffset val="100"/>
        <c:tickMarkSkip val="1"/>
        <c:noMultiLvlLbl val="0"/>
      </c:catAx>
      <c:valAx>
        <c:axId val="192399424"/>
        <c:scaling>
          <c:logBase val="10"/>
          <c:orientation val="minMax"/>
          <c:max val="100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IgG1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2399032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1'!$M$41:$M$45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plus>
            <c:minus>
              <c:numRef>
                <c:f>'Figure 1'!$M$41:$M$45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1'!$L$41:$L$45</c:f>
              <c:numCache>
                <c:formatCode>0.000</c:formatCode>
                <c:ptCount val="5"/>
                <c:pt idx="0">
                  <c:v>0.47342857142857142</c:v>
                </c:pt>
                <c:pt idx="1">
                  <c:v>0.16385714285714287</c:v>
                </c:pt>
                <c:pt idx="2">
                  <c:v>0.15357142857142855</c:v>
                </c:pt>
                <c:pt idx="3">
                  <c:v>0.66866666666666663</c:v>
                </c:pt>
                <c:pt idx="4">
                  <c:v>0.754</c:v>
                </c:pt>
              </c:numCache>
            </c:numRef>
          </c:val>
        </c:ser>
        <c:ser>
          <c:idx val="14"/>
          <c:order val="14"/>
          <c:spPr>
            <a:solidFill>
              <a:schemeClr val="bg1">
                <a:lumMod val="6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1'!$M$51:$M$55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plus>
            <c:minus>
              <c:numRef>
                <c:f>'Figure 1'!$M$51:$M$55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1'!$L$51:$L$55</c:f>
              <c:numCache>
                <c:formatCode>0.000</c:formatCode>
                <c:ptCount val="5"/>
                <c:pt idx="0">
                  <c:v>111.9452857142857</c:v>
                </c:pt>
                <c:pt idx="1">
                  <c:v>186.65714285714284</c:v>
                </c:pt>
                <c:pt idx="2">
                  <c:v>978.55714285714282</c:v>
                </c:pt>
                <c:pt idx="3">
                  <c:v>479.65000000000003</c:v>
                </c:pt>
                <c:pt idx="4">
                  <c:v>452.40000000000003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397072"/>
        <c:axId val="192397856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1'!$E$41:$E$45</c:f>
              <c:numCache>
                <c:formatCode>General</c:formatCode>
                <c:ptCount val="5"/>
                <c:pt idx="0">
                  <c:v>0.12</c:v>
                </c:pt>
                <c:pt idx="1">
                  <c:v>0.16</c:v>
                </c:pt>
                <c:pt idx="2">
                  <c:v>0.15</c:v>
                </c:pt>
                <c:pt idx="3">
                  <c:v>1.829</c:v>
                </c:pt>
                <c:pt idx="4">
                  <c:v>0.28699999999999998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1'!$F$41:$F$45</c:f>
              <c:numCache>
                <c:formatCode>General</c:formatCode>
                <c:ptCount val="5"/>
                <c:pt idx="0">
                  <c:v>0.35899999999999999</c:v>
                </c:pt>
                <c:pt idx="1">
                  <c:v>0.11</c:v>
                </c:pt>
                <c:pt idx="2">
                  <c:v>0.20300000000000001</c:v>
                </c:pt>
                <c:pt idx="3">
                  <c:v>0.98399999999999999</c:v>
                </c:pt>
                <c:pt idx="4">
                  <c:v>1.2549999999999999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1'!$G$41:$G$45</c:f>
              <c:numCache>
                <c:formatCode>General</c:formatCode>
                <c:ptCount val="5"/>
                <c:pt idx="0">
                  <c:v>0.23</c:v>
                </c:pt>
                <c:pt idx="1">
                  <c:v>0.109</c:v>
                </c:pt>
                <c:pt idx="2">
                  <c:v>0.14499999999999999</c:v>
                </c:pt>
                <c:pt idx="3">
                  <c:v>0.13100000000000001</c:v>
                </c:pt>
                <c:pt idx="4">
                  <c:v>0.08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1'!$H$41:$H$45</c:f>
              <c:numCache>
                <c:formatCode>General</c:formatCode>
                <c:ptCount val="5"/>
                <c:pt idx="0">
                  <c:v>0.13700000000000001</c:v>
                </c:pt>
                <c:pt idx="1">
                  <c:v>0.19800000000000001</c:v>
                </c:pt>
                <c:pt idx="2">
                  <c:v>0.13900000000000001</c:v>
                </c:pt>
                <c:pt idx="3">
                  <c:v>0.45600000000000002</c:v>
                </c:pt>
                <c:pt idx="4">
                  <c:v>1.706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1'!$I$41:$I$45</c:f>
              <c:numCache>
                <c:formatCode>General</c:formatCode>
                <c:ptCount val="5"/>
                <c:pt idx="0">
                  <c:v>1.911</c:v>
                </c:pt>
                <c:pt idx="1">
                  <c:v>0.15</c:v>
                </c:pt>
                <c:pt idx="2">
                  <c:v>0.128</c:v>
                </c:pt>
                <c:pt idx="3">
                  <c:v>0.113</c:v>
                </c:pt>
                <c:pt idx="4">
                  <c:v>0.441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1'!$J$41:$J$45</c:f>
              <c:numCache>
                <c:formatCode>General</c:formatCode>
                <c:ptCount val="5"/>
                <c:pt idx="0">
                  <c:v>0.11</c:v>
                </c:pt>
                <c:pt idx="1">
                  <c:v>0.13300000000000001</c:v>
                </c:pt>
                <c:pt idx="2">
                  <c:v>0.10100000000000001</c:v>
                </c:pt>
                <c:pt idx="3">
                  <c:v>0.499</c:v>
                </c:pt>
                <c:pt idx="4">
                  <c:v>0.755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1'!$E$51:$E$55</c:f>
              <c:numCache>
                <c:formatCode>General</c:formatCode>
                <c:ptCount val="5"/>
                <c:pt idx="0">
                  <c:v>340</c:v>
                </c:pt>
                <c:pt idx="1">
                  <c:v>110.7</c:v>
                </c:pt>
                <c:pt idx="2">
                  <c:v>1025</c:v>
                </c:pt>
                <c:pt idx="3">
                  <c:v>354.2</c:v>
                </c:pt>
                <c:pt idx="4">
                  <c:v>450.7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1'!$F$51:$F$55</c:f>
              <c:numCache>
                <c:formatCode>General</c:formatCode>
                <c:ptCount val="5"/>
                <c:pt idx="0">
                  <c:v>56</c:v>
                </c:pt>
                <c:pt idx="1">
                  <c:v>453.5</c:v>
                </c:pt>
                <c:pt idx="2">
                  <c:v>876.9</c:v>
                </c:pt>
                <c:pt idx="3">
                  <c:v>456.8</c:v>
                </c:pt>
                <c:pt idx="4">
                  <c:v>765.8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1'!$G$51:$G$55</c:f>
              <c:numCache>
                <c:formatCode>General</c:formatCode>
                <c:ptCount val="5"/>
                <c:pt idx="0">
                  <c:v>180</c:v>
                </c:pt>
                <c:pt idx="1">
                  <c:v>129.69999999999999</c:v>
                </c:pt>
                <c:pt idx="2">
                  <c:v>3410</c:v>
                </c:pt>
                <c:pt idx="3">
                  <c:v>157.9</c:v>
                </c:pt>
                <c:pt idx="4">
                  <c:v>189.9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1'!$H$51:$H$55</c:f>
              <c:numCache>
                <c:formatCode>General</c:formatCode>
                <c:ptCount val="5"/>
                <c:pt idx="0">
                  <c:v>31</c:v>
                </c:pt>
                <c:pt idx="1">
                  <c:v>130.80000000000001</c:v>
                </c:pt>
                <c:pt idx="2">
                  <c:v>234.5</c:v>
                </c:pt>
                <c:pt idx="3">
                  <c:v>234.5</c:v>
                </c:pt>
                <c:pt idx="4">
                  <c:v>343.2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1'!$I$51:$I$55</c:f>
              <c:numCache>
                <c:formatCode>General</c:formatCode>
                <c:ptCount val="5"/>
                <c:pt idx="0">
                  <c:v>8.9969999999999999</c:v>
                </c:pt>
                <c:pt idx="1">
                  <c:v>135.69999999999999</c:v>
                </c:pt>
                <c:pt idx="2">
                  <c:v>150.6</c:v>
                </c:pt>
                <c:pt idx="3">
                  <c:v>1098</c:v>
                </c:pt>
                <c:pt idx="4">
                  <c:v>509.1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1'!$J$51:$J$55</c:f>
              <c:numCache>
                <c:formatCode>General</c:formatCode>
                <c:ptCount val="5"/>
                <c:pt idx="0">
                  <c:v>45.32</c:v>
                </c:pt>
                <c:pt idx="1">
                  <c:v>176.1</c:v>
                </c:pt>
                <c:pt idx="2">
                  <c:v>587.9</c:v>
                </c:pt>
                <c:pt idx="3">
                  <c:v>576.5</c:v>
                </c:pt>
                <c:pt idx="4">
                  <c:v>455.7</c:v>
                </c:pt>
              </c:numCache>
            </c:numRef>
          </c:yVal>
          <c:smooth val="0"/>
        </c:ser>
        <c:ser>
          <c:idx val="13"/>
          <c:order val="13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1'!$K$51:$K$55</c:f>
              <c:numCache>
                <c:formatCode>General</c:formatCode>
                <c:ptCount val="5"/>
                <c:pt idx="0">
                  <c:v>122.3</c:v>
                </c:pt>
                <c:pt idx="1">
                  <c:v>170.1</c:v>
                </c:pt>
                <c:pt idx="2">
                  <c:v>565</c:v>
                </c:pt>
              </c:numCache>
            </c:numRef>
          </c:yVal>
          <c:smooth val="0"/>
        </c:ser>
        <c:ser>
          <c:idx val="15"/>
          <c:order val="15"/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</c:spPr>
          </c:marker>
          <c:xVal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1'!$K$51:$K$55</c:f>
              <c:numCache>
                <c:formatCode>General</c:formatCode>
                <c:ptCount val="5"/>
                <c:pt idx="0">
                  <c:v>122.3</c:v>
                </c:pt>
                <c:pt idx="1">
                  <c:v>170.1</c:v>
                </c:pt>
                <c:pt idx="2">
                  <c:v>565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97072"/>
        <c:axId val="192397856"/>
      </c:scatterChart>
      <c:catAx>
        <c:axId val="19239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2397856"/>
        <c:crossesAt val="0"/>
        <c:auto val="1"/>
        <c:lblAlgn val="ctr"/>
        <c:lblOffset val="100"/>
        <c:tickMarkSkip val="1"/>
        <c:noMultiLvlLbl val="0"/>
      </c:catAx>
      <c:valAx>
        <c:axId val="192397856"/>
        <c:scaling>
          <c:logBase val="10"/>
          <c:orientation val="minMax"/>
          <c:max val="10000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IgG1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2397072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0"/>
          <c:tx>
            <c:v>Saline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1'!$M$82:$M$83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plus>
            <c:minus>
              <c:numRef>
                <c:f>'Figure 1'!$M$82:$M$83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1'!$L$82:$L$83</c:f>
              <c:numCache>
                <c:formatCode>0.000</c:formatCode>
                <c:ptCount val="2"/>
                <c:pt idx="0">
                  <c:v>10.682132658530191</c:v>
                </c:pt>
                <c:pt idx="1">
                  <c:v>22.974259026550506</c:v>
                </c:pt>
              </c:numCache>
            </c:numRef>
          </c:val>
        </c:ser>
        <c:ser>
          <c:idx val="14"/>
          <c:order val="1"/>
          <c:tx>
            <c:v>0,3 ug OVA</c:v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1'!$M$84:$M$85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plus>
            <c:minus>
              <c:numRef>
                <c:f>'Figure 1'!$M$84:$M$85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1'!$L$84:$L$85</c:f>
              <c:numCache>
                <c:formatCode>0.000</c:formatCode>
                <c:ptCount val="2"/>
                <c:pt idx="0">
                  <c:v>16.70249242455937</c:v>
                </c:pt>
                <c:pt idx="1">
                  <c:v>51.76602292820386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397464"/>
        <c:axId val="193409456"/>
      </c:barChart>
      <c:catAx>
        <c:axId val="19239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409456"/>
        <c:crossesAt val="0"/>
        <c:auto val="1"/>
        <c:lblAlgn val="ctr"/>
        <c:lblOffset val="100"/>
        <c:tickMarkSkip val="1"/>
        <c:noMultiLvlLbl val="0"/>
      </c:catAx>
      <c:valAx>
        <c:axId val="19340945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Eo</a:t>
                </a: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cells/ml, *10-3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03947334452045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2397464"/>
        <c:crossesAt val="1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886109173062226"/>
          <c:y val="5.5737704918032788E-2"/>
          <c:w val="0.32595003156251035"/>
          <c:h val="0.17049180327868851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4854771784236"/>
          <c:y val="7.1253071253071273E-2"/>
          <c:w val="0.7676348547717845"/>
          <c:h val="0.746928746928747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IgE'!$R$19:$R$23</c:f>
              <c:numCache>
                <c:formatCode>General</c:formatCode>
                <c:ptCount val="5"/>
                <c:pt idx="0">
                  <c:v>117</c:v>
                </c:pt>
                <c:pt idx="1">
                  <c:v>131</c:v>
                </c:pt>
                <c:pt idx="2">
                  <c:v>321</c:v>
                </c:pt>
                <c:pt idx="3">
                  <c:v>25</c:v>
                </c:pt>
                <c:pt idx="4">
                  <c:v>1416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IgE'!$S$19:$S$23</c:f>
              <c:numCache>
                <c:formatCode>General</c:formatCode>
                <c:ptCount val="5"/>
                <c:pt idx="0">
                  <c:v>45</c:v>
                </c:pt>
                <c:pt idx="1">
                  <c:v>22</c:v>
                </c:pt>
                <c:pt idx="2">
                  <c:v>134</c:v>
                </c:pt>
                <c:pt idx="3">
                  <c:v>103</c:v>
                </c:pt>
                <c:pt idx="4">
                  <c:v>33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IgE'!$T$19:$T$23</c:f>
              <c:numCache>
                <c:formatCode>General</c:formatCode>
                <c:ptCount val="5"/>
                <c:pt idx="0">
                  <c:v>21</c:v>
                </c:pt>
                <c:pt idx="1">
                  <c:v>28</c:v>
                </c:pt>
                <c:pt idx="2">
                  <c:v>113</c:v>
                </c:pt>
                <c:pt idx="3">
                  <c:v>231</c:v>
                </c:pt>
                <c:pt idx="4">
                  <c:v>154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IgE'!$U$19:$U$23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3659</c:v>
                </c:pt>
                <c:pt idx="3">
                  <c:v>259</c:v>
                </c:pt>
                <c:pt idx="4">
                  <c:v>1334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IgE'!$V$19:$V$23</c:f>
              <c:numCache>
                <c:formatCode>General</c:formatCode>
                <c:ptCount val="5"/>
                <c:pt idx="0">
                  <c:v>29</c:v>
                </c:pt>
                <c:pt idx="1">
                  <c:v>103</c:v>
                </c:pt>
                <c:pt idx="2">
                  <c:v>1515</c:v>
                </c:pt>
                <c:pt idx="3">
                  <c:v>10</c:v>
                </c:pt>
                <c:pt idx="4">
                  <c:v>8566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IgE'!$W$19:$W$23</c:f>
              <c:numCache>
                <c:formatCode>General</c:formatCode>
                <c:ptCount val="5"/>
                <c:pt idx="0">
                  <c:v>112</c:v>
                </c:pt>
                <c:pt idx="1">
                  <c:v>43</c:v>
                </c:pt>
                <c:pt idx="2">
                  <c:v>5257</c:v>
                </c:pt>
                <c:pt idx="3">
                  <c:v>1624</c:v>
                </c:pt>
                <c:pt idx="4">
                  <c:v>47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IgE'!$X$19:$X$23</c:f>
              <c:numCache>
                <c:formatCode>General</c:formatCode>
                <c:ptCount val="5"/>
                <c:pt idx="0">
                  <c:v>21</c:v>
                </c:pt>
                <c:pt idx="1">
                  <c:v>75</c:v>
                </c:pt>
                <c:pt idx="2">
                  <c:v>0</c:v>
                </c:pt>
                <c:pt idx="3">
                  <c:v>129</c:v>
                </c:pt>
                <c:pt idx="4">
                  <c:v>680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plus>
            <c:min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IgE'!$Y$19:$Y$23</c:f>
              <c:numCache>
                <c:formatCode>0</c:formatCode>
                <c:ptCount val="5"/>
                <c:pt idx="0">
                  <c:v>50.714285714285715</c:v>
                </c:pt>
                <c:pt idx="1">
                  <c:v>58.857142857142854</c:v>
                </c:pt>
                <c:pt idx="2">
                  <c:v>1833.1666666666663</c:v>
                </c:pt>
                <c:pt idx="3">
                  <c:v>340.14285714285717</c:v>
                </c:pt>
                <c:pt idx="4">
                  <c:v>1747.1428571428571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47632"/>
        <c:axId val="118845672"/>
      </c:scatterChart>
      <c:valAx>
        <c:axId val="1188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8845672"/>
        <c:crossesAt val="10"/>
        <c:crossBetween val="midCat"/>
      </c:valAx>
      <c:valAx>
        <c:axId val="118845672"/>
        <c:scaling>
          <c:logBase val="10"/>
          <c:orientation val="minMax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0373443983402489E-2"/>
              <c:y val="0.361179361179361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8847632"/>
        <c:crosses val="autoZero"/>
        <c:crossBetween val="midCat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0"/>
          <c:tx>
            <c:v>Saline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1'!$M$82:$M$83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plus>
            <c:minus>
              <c:numRef>
                <c:f>'Figure 1'!$M$82:$M$83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1'!$L$82:$L$83</c:f>
              <c:numCache>
                <c:formatCode>0.000</c:formatCode>
                <c:ptCount val="2"/>
                <c:pt idx="0">
                  <c:v>10.682132658530191</c:v>
                </c:pt>
                <c:pt idx="1">
                  <c:v>22.974259026550506</c:v>
                </c:pt>
              </c:numCache>
            </c:numRef>
          </c:val>
        </c:ser>
        <c:ser>
          <c:idx val="14"/>
          <c:order val="1"/>
          <c:tx>
            <c:v>30 ug OVA</c:v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1'!$M$86:$M$87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plus>
            <c:minus>
              <c:numRef>
                <c:f>'Figure 1'!$M$86:$M$87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1'!$L$86:$L$87</c:f>
              <c:numCache>
                <c:formatCode>0.000</c:formatCode>
                <c:ptCount val="2"/>
                <c:pt idx="0">
                  <c:v>15.865805019860028</c:v>
                </c:pt>
                <c:pt idx="1">
                  <c:v>23.404640909899879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408672"/>
        <c:axId val="193410240"/>
      </c:barChart>
      <c:catAx>
        <c:axId val="19340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410240"/>
        <c:crossesAt val="0"/>
        <c:auto val="1"/>
        <c:lblAlgn val="ctr"/>
        <c:lblOffset val="100"/>
        <c:tickMarkSkip val="1"/>
        <c:noMultiLvlLbl val="0"/>
      </c:catAx>
      <c:valAx>
        <c:axId val="19341024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Eo</a:t>
                </a: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cells/ml, *10-3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03947334452045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3408672"/>
        <c:crossesAt val="1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886109173062226"/>
          <c:y val="5.5737704918032788E-2"/>
          <c:w val="0.32595003156251035"/>
          <c:h val="0.17049180327868851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0"/>
          <c:tx>
            <c:v>Saline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1'!$M$98:$M$99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plus>
            <c:minus>
              <c:numRef>
                <c:f>'Figure 1'!$M$98:$M$99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1'!$L$98:$L$99</c:f>
              <c:numCache>
                <c:formatCode>0.000</c:formatCode>
                <c:ptCount val="2"/>
                <c:pt idx="0">
                  <c:v>0.34672407604422462</c:v>
                </c:pt>
                <c:pt idx="1">
                  <c:v>1.1931559395211122</c:v>
                </c:pt>
              </c:numCache>
            </c:numRef>
          </c:val>
        </c:ser>
        <c:ser>
          <c:idx val="14"/>
          <c:order val="1"/>
          <c:tx>
            <c:v>0,3 ug OVA</c:v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1'!$M$100:$M$101</c:f>
                <c:numCache>
                  <c:formatCode>General</c:formatCode>
                  <c:ptCount val="2"/>
                  <c:pt idx="0">
                    <c:v>0.31717718589432126</c:v>
                  </c:pt>
                  <c:pt idx="1">
                    <c:v>2.4850785656441148</c:v>
                  </c:pt>
                </c:numCache>
              </c:numRef>
            </c:plus>
            <c:minus>
              <c:numRef>
                <c:f>'Figure 1'!$M$100:$M$101</c:f>
                <c:numCache>
                  <c:formatCode>General</c:formatCode>
                  <c:ptCount val="2"/>
                  <c:pt idx="0">
                    <c:v>0.31717718589432126</c:v>
                  </c:pt>
                  <c:pt idx="1">
                    <c:v>2.4850785656441148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1'!$L$100:$L$101</c:f>
              <c:numCache>
                <c:formatCode>0.000</c:formatCode>
                <c:ptCount val="2"/>
                <c:pt idx="0">
                  <c:v>0.64057033968230148</c:v>
                </c:pt>
                <c:pt idx="1">
                  <c:v>9.0198240381953134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409848"/>
        <c:axId val="193407104"/>
      </c:barChart>
      <c:catAx>
        <c:axId val="193409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407104"/>
        <c:crossesAt val="0"/>
        <c:auto val="1"/>
        <c:lblAlgn val="ctr"/>
        <c:lblOffset val="100"/>
        <c:tickMarkSkip val="1"/>
        <c:noMultiLvlLbl val="0"/>
      </c:catAx>
      <c:valAx>
        <c:axId val="193407104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Neu cells/ml, *10-3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03947334452045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3409848"/>
        <c:crossesAt val="1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886109173062226"/>
          <c:y val="5.5737704918032788E-2"/>
          <c:w val="0.32595003156251035"/>
          <c:h val="0.17049180327868851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0"/>
          <c:tx>
            <c:v>Saline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1'!$M$98:$M$99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plus>
            <c:minus>
              <c:numRef>
                <c:f>'Figure 1'!$M$98:$M$99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1'!$L$98:$L$99</c:f>
              <c:numCache>
                <c:formatCode>0.000</c:formatCode>
                <c:ptCount val="2"/>
                <c:pt idx="0">
                  <c:v>0.34672407604422462</c:v>
                </c:pt>
                <c:pt idx="1">
                  <c:v>1.1931559395211122</c:v>
                </c:pt>
              </c:numCache>
            </c:numRef>
          </c:val>
        </c:ser>
        <c:ser>
          <c:idx val="14"/>
          <c:order val="1"/>
          <c:tx>
            <c:v>30 ug OVA</c:v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1'!$M$102:$M$103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plus>
            <c:minus>
              <c:numRef>
                <c:f>'Figure 1'!$M$102:$M$103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1'!$L$102:$L$103</c:f>
              <c:numCache>
                <c:formatCode>0.000</c:formatCode>
                <c:ptCount val="2"/>
                <c:pt idx="0">
                  <c:v>3.7511903289954467</c:v>
                </c:pt>
                <c:pt idx="1">
                  <c:v>15.929020027618225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409064"/>
        <c:axId val="193407888"/>
      </c:barChart>
      <c:catAx>
        <c:axId val="19340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407888"/>
        <c:crossesAt val="0"/>
        <c:auto val="1"/>
        <c:lblAlgn val="ctr"/>
        <c:lblOffset val="100"/>
        <c:tickMarkSkip val="1"/>
        <c:noMultiLvlLbl val="0"/>
      </c:catAx>
      <c:valAx>
        <c:axId val="193407888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Neu cells/ml, *10-3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03947334452045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3409064"/>
        <c:crossesAt val="1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886109173062226"/>
          <c:y val="5.5737704918032788E-2"/>
          <c:w val="0.32595003156251035"/>
          <c:h val="0.17049180327868851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0"/>
          <c:tx>
            <c:v>Saline</c:v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1'!$M$113:$M$114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plus>
            <c:minus>
              <c:numRef>
                <c:f>'Figure 1'!$M$113:$M$114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1'!$L$113:$L$114</c:f>
              <c:numCache>
                <c:formatCode>0.000</c:formatCode>
                <c:ptCount val="2"/>
                <c:pt idx="0">
                  <c:v>13.613180615513253</c:v>
                </c:pt>
                <c:pt idx="1">
                  <c:v>64.302275302008468</c:v>
                </c:pt>
              </c:numCache>
            </c:numRef>
          </c:val>
        </c:ser>
        <c:ser>
          <c:idx val="14"/>
          <c:order val="1"/>
          <c:tx>
            <c:v>0,3 ug OVA</c:v>
          </c:tx>
          <c:spPr>
            <a:solidFill>
              <a:schemeClr val="bg1">
                <a:lumMod val="6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1'!$M$115:$M$116</c:f>
                <c:numCache>
                  <c:formatCode>General</c:formatCode>
                  <c:ptCount val="2"/>
                  <c:pt idx="0">
                    <c:v>9.1079640238761712</c:v>
                  </c:pt>
                  <c:pt idx="1">
                    <c:v>15.295842752337418</c:v>
                  </c:pt>
                </c:numCache>
              </c:numRef>
            </c:plus>
            <c:minus>
              <c:numRef>
                <c:f>'Figure 1'!$M$115:$M$116</c:f>
                <c:numCache>
                  <c:formatCode>General</c:formatCode>
                  <c:ptCount val="2"/>
                  <c:pt idx="0">
                    <c:v>9.1079640238761712</c:v>
                  </c:pt>
                  <c:pt idx="1">
                    <c:v>15.295842752337418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1'!$L$115:$L$116</c:f>
              <c:numCache>
                <c:formatCode>0.000</c:formatCode>
                <c:ptCount val="2"/>
                <c:pt idx="0">
                  <c:v>31.832239683359472</c:v>
                </c:pt>
                <c:pt idx="1">
                  <c:v>49.502913396404821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1681304"/>
        <c:axId val="191683264"/>
      </c:barChart>
      <c:catAx>
        <c:axId val="191681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683264"/>
        <c:crossesAt val="0"/>
        <c:auto val="1"/>
        <c:lblAlgn val="ctr"/>
        <c:lblOffset val="100"/>
        <c:tickMarkSkip val="1"/>
        <c:noMultiLvlLbl val="0"/>
      </c:catAx>
      <c:valAx>
        <c:axId val="191683264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l-GR" sz="1200" b="1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ϕ</a:t>
                </a: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cells/ml, *10-3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03947334452045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1681304"/>
        <c:crossesAt val="1"/>
        <c:crossBetween val="between"/>
        <c:majorUnit val="3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0886109173062226"/>
          <c:y val="5.5737704918032788E-2"/>
          <c:w val="0.53481112329313263"/>
          <c:h val="0.2262295081967213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0"/>
          <c:tx>
            <c:v>Saline</c:v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1'!$M$113:$M$114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plus>
            <c:minus>
              <c:numRef>
                <c:f>'Figure 1'!$M$113:$M$114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1'!$L$113:$L$114</c:f>
              <c:numCache>
                <c:formatCode>0.000</c:formatCode>
                <c:ptCount val="2"/>
                <c:pt idx="0">
                  <c:v>13.613180615513253</c:v>
                </c:pt>
                <c:pt idx="1">
                  <c:v>64.302275302008468</c:v>
                </c:pt>
              </c:numCache>
            </c:numRef>
          </c:val>
        </c:ser>
        <c:ser>
          <c:idx val="14"/>
          <c:order val="1"/>
          <c:tx>
            <c:v>30 ug OVA</c:v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1'!$M$117:$M$118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plus>
            <c:minus>
              <c:numRef>
                <c:f>'Figure 1'!$M$117:$M$118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1'!$L$117:$L$118</c:f>
              <c:numCache>
                <c:formatCode>0.000</c:formatCode>
                <c:ptCount val="2"/>
                <c:pt idx="0">
                  <c:v>10.484807998953881</c:v>
                </c:pt>
                <c:pt idx="1">
                  <c:v>114.61144590892982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1680520"/>
        <c:axId val="191681696"/>
      </c:barChart>
      <c:catAx>
        <c:axId val="191680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681696"/>
        <c:crossesAt val="0"/>
        <c:auto val="1"/>
        <c:lblAlgn val="ctr"/>
        <c:lblOffset val="100"/>
        <c:tickMarkSkip val="1"/>
        <c:noMultiLvlLbl val="0"/>
      </c:catAx>
      <c:valAx>
        <c:axId val="191681696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l-GR" sz="1200" b="1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ϕ</a:t>
                </a:r>
                <a:r>
                  <a:rPr lang="en-US" sz="12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cells/ml, *10-3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039473344520459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1680520"/>
        <c:crossesAt val="1"/>
        <c:crossBetween val="between"/>
        <c:majorUnit val="3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0886109173062226"/>
          <c:y val="5.5737704918032788E-2"/>
          <c:w val="0.53481112329313263"/>
          <c:h val="0.2262295081967213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2'!$L$6:$L$10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plus>
            <c:minus>
              <c:numRef>
                <c:f>'Figure 2'!$L$6:$L$10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1'!$K$60:$K$64</c:f>
              <c:numCache>
                <c:formatCode>0.000</c:formatCode>
                <c:ptCount val="5"/>
                <c:pt idx="0">
                  <c:v>0.32439999999999997</c:v>
                </c:pt>
                <c:pt idx="1">
                  <c:v>0.61399999999999999</c:v>
                </c:pt>
                <c:pt idx="2">
                  <c:v>0.18099999999999999</c:v>
                </c:pt>
                <c:pt idx="3">
                  <c:v>0.13599999999999998</c:v>
                </c:pt>
                <c:pt idx="4">
                  <c:v>0.22199999999999998</c:v>
                </c:pt>
              </c:numCache>
            </c:numRef>
          </c:val>
        </c:ser>
        <c:ser>
          <c:idx val="14"/>
          <c:order val="13"/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2'!$L$11:$L$15</c:f>
                <c:numCache>
                  <c:formatCode>General</c:formatCode>
                  <c:ptCount val="5"/>
                  <c:pt idx="0">
                    <c:v>0.60432844746401915</c:v>
                  </c:pt>
                  <c:pt idx="1">
                    <c:v>0.42359825922033018</c:v>
                  </c:pt>
                  <c:pt idx="2">
                    <c:v>1.5610821383681879</c:v>
                  </c:pt>
                  <c:pt idx="3">
                    <c:v>0.39650240953410032</c:v>
                  </c:pt>
                  <c:pt idx="4">
                    <c:v>0.7254785051965027</c:v>
                  </c:pt>
                </c:numCache>
              </c:numRef>
            </c:plus>
            <c:minus>
              <c:numRef>
                <c:f>'Figure 2'!$L$11:$L$15</c:f>
                <c:numCache>
                  <c:formatCode>General</c:formatCode>
                  <c:ptCount val="5"/>
                  <c:pt idx="0">
                    <c:v>0.60432844746401915</c:v>
                  </c:pt>
                  <c:pt idx="1">
                    <c:v>0.42359825922033018</c:v>
                  </c:pt>
                  <c:pt idx="2">
                    <c:v>1.5610821383681879</c:v>
                  </c:pt>
                  <c:pt idx="3">
                    <c:v>0.39650240953410032</c:v>
                  </c:pt>
                  <c:pt idx="4">
                    <c:v>0.7254785051965027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2'!$K$11:$K$15</c:f>
              <c:numCache>
                <c:formatCode>0.000</c:formatCode>
                <c:ptCount val="5"/>
                <c:pt idx="0">
                  <c:v>0.77333333333333332</c:v>
                </c:pt>
                <c:pt idx="1">
                  <c:v>0.92049999999999998</c:v>
                </c:pt>
                <c:pt idx="2">
                  <c:v>3.1364999999999998</c:v>
                </c:pt>
                <c:pt idx="3">
                  <c:v>1.2679999999999998</c:v>
                </c:pt>
                <c:pt idx="4">
                  <c:v>2.1808333333333336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1682872"/>
        <c:axId val="191683656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1'!$Z$59:$Z$63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1'!$E$60:$E$64</c:f>
              <c:numCache>
                <c:formatCode>General</c:formatCode>
                <c:ptCount val="5"/>
                <c:pt idx="0">
                  <c:v>0.24</c:v>
                </c:pt>
                <c:pt idx="1">
                  <c:v>0.24099999999999999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1'!$Z$59:$Z$63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1'!$F$60:$F$64</c:f>
              <c:numCache>
                <c:formatCode>General</c:formatCode>
                <c:ptCount val="5"/>
                <c:pt idx="0">
                  <c:v>0.222</c:v>
                </c:pt>
                <c:pt idx="1">
                  <c:v>0.1</c:v>
                </c:pt>
                <c:pt idx="2">
                  <c:v>0.33500000000000002</c:v>
                </c:pt>
                <c:pt idx="3">
                  <c:v>0.1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1'!$Z$59:$Z$63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1'!$G$60:$G$64</c:f>
              <c:numCache>
                <c:formatCode>General</c:formatCode>
                <c:ptCount val="5"/>
                <c:pt idx="0">
                  <c:v>0.22500000000000001</c:v>
                </c:pt>
                <c:pt idx="1">
                  <c:v>0.12</c:v>
                </c:pt>
                <c:pt idx="2">
                  <c:v>0.125</c:v>
                </c:pt>
                <c:pt idx="3">
                  <c:v>0.11</c:v>
                </c:pt>
                <c:pt idx="4">
                  <c:v>0.12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1'!$Z$59:$Z$63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1'!$H$60:$H$64</c:f>
              <c:numCache>
                <c:formatCode>General</c:formatCode>
                <c:ptCount val="5"/>
                <c:pt idx="0">
                  <c:v>0.22600000000000001</c:v>
                </c:pt>
                <c:pt idx="1">
                  <c:v>1.21</c:v>
                </c:pt>
                <c:pt idx="2">
                  <c:v>0.11</c:v>
                </c:pt>
                <c:pt idx="3">
                  <c:v>0.12</c:v>
                </c:pt>
                <c:pt idx="4">
                  <c:v>0.50700000000000001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1'!$Z$59:$Z$63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1'!$I$60:$I$64</c:f>
              <c:numCache>
                <c:formatCode>General</c:formatCode>
                <c:ptCount val="5"/>
                <c:pt idx="0">
                  <c:v>0.70899999999999996</c:v>
                </c:pt>
                <c:pt idx="1">
                  <c:v>1.399</c:v>
                </c:pt>
                <c:pt idx="2">
                  <c:v>0.23499999999999999</c:v>
                </c:pt>
                <c:pt idx="3">
                  <c:v>0.25</c:v>
                </c:pt>
                <c:pt idx="4">
                  <c:v>0.25800000000000001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1'!$Z$59:$Z$63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1'!$J$60:$J$64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2'!$E$11:$E$15</c:f>
              <c:numCache>
                <c:formatCode>0.000</c:formatCode>
                <c:ptCount val="5"/>
                <c:pt idx="0">
                  <c:v>0.39300000000000002</c:v>
                </c:pt>
                <c:pt idx="1">
                  <c:v>0.32600000000000001</c:v>
                </c:pt>
                <c:pt idx="2">
                  <c:v>1.1850000000000001</c:v>
                </c:pt>
                <c:pt idx="3">
                  <c:v>0.28000000000000003</c:v>
                </c:pt>
                <c:pt idx="4">
                  <c:v>1.68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2'!$F$11:$F$15</c:f>
              <c:numCache>
                <c:formatCode>0.000</c:formatCode>
                <c:ptCount val="5"/>
                <c:pt idx="0">
                  <c:v>0.1</c:v>
                </c:pt>
                <c:pt idx="1">
                  <c:v>2.1440000000000001</c:v>
                </c:pt>
                <c:pt idx="2">
                  <c:v>10.74</c:v>
                </c:pt>
                <c:pt idx="3">
                  <c:v>0.1</c:v>
                </c:pt>
                <c:pt idx="4" formatCode="General">
                  <c:v>0.72299999999999998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2'!$G$11:$G$15</c:f>
              <c:numCache>
                <c:formatCode>0.000</c:formatCode>
                <c:ptCount val="5"/>
                <c:pt idx="0">
                  <c:v>0.11</c:v>
                </c:pt>
                <c:pt idx="1">
                  <c:v>2.3439999999999999</c:v>
                </c:pt>
                <c:pt idx="2">
                  <c:v>0.40200000000000002</c:v>
                </c:pt>
                <c:pt idx="3">
                  <c:v>1.375</c:v>
                </c:pt>
                <c:pt idx="4">
                  <c:v>1.86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2'!$H$11:$H$15</c:f>
              <c:numCache>
                <c:formatCode>0.000</c:formatCode>
                <c:ptCount val="5"/>
                <c:pt idx="0">
                  <c:v>0.12</c:v>
                </c:pt>
                <c:pt idx="1">
                  <c:v>0.109</c:v>
                </c:pt>
                <c:pt idx="2">
                  <c:v>1.399</c:v>
                </c:pt>
                <c:pt idx="3">
                  <c:v>2.4</c:v>
                </c:pt>
                <c:pt idx="4" formatCode="General">
                  <c:v>0.216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2'!$I$11:$I$15</c:f>
              <c:numCache>
                <c:formatCode>0.000</c:formatCode>
                <c:ptCount val="5"/>
                <c:pt idx="0">
                  <c:v>0.13</c:v>
                </c:pt>
                <c:pt idx="1">
                  <c:v>0.5</c:v>
                </c:pt>
                <c:pt idx="2">
                  <c:v>2.1429999999999998</c:v>
                </c:pt>
                <c:pt idx="3">
                  <c:v>2.3029999999999999</c:v>
                </c:pt>
                <c:pt idx="4" formatCode="General">
                  <c:v>3.8290000000000002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2'!$J$11:$J$15</c:f>
              <c:numCache>
                <c:formatCode>0.000</c:formatCode>
                <c:ptCount val="5"/>
                <c:pt idx="0">
                  <c:v>3.7869999999999999</c:v>
                </c:pt>
                <c:pt idx="1">
                  <c:v>0.1</c:v>
                </c:pt>
                <c:pt idx="2">
                  <c:v>2.95</c:v>
                </c:pt>
                <c:pt idx="3">
                  <c:v>1.1499999999999999</c:v>
                </c:pt>
                <c:pt idx="4" formatCode="General">
                  <c:v>4.7770000000000001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82872"/>
        <c:axId val="191683656"/>
      </c:scatterChart>
      <c:catAx>
        <c:axId val="19168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683656"/>
        <c:crossesAt val="0"/>
        <c:auto val="1"/>
        <c:lblAlgn val="ctr"/>
        <c:lblOffset val="100"/>
        <c:tickMarkSkip val="1"/>
        <c:noMultiLvlLbl val="0"/>
      </c:catAx>
      <c:valAx>
        <c:axId val="191683656"/>
        <c:scaling>
          <c:logBase val="10"/>
          <c:orientation val="minMax"/>
          <c:max val="100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IgG2a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1682872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2'!$L$6:$L$10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plus>
            <c:minus>
              <c:numRef>
                <c:f>'Figure 2'!$L$6:$L$10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2'!$K$6:$K$10</c:f>
              <c:numCache>
                <c:formatCode>0.000</c:formatCode>
                <c:ptCount val="5"/>
                <c:pt idx="0">
                  <c:v>0.32439999999999997</c:v>
                </c:pt>
                <c:pt idx="1">
                  <c:v>0.61399999999999999</c:v>
                </c:pt>
                <c:pt idx="2">
                  <c:v>0.18099999999999999</c:v>
                </c:pt>
                <c:pt idx="3">
                  <c:v>0.13599999999999998</c:v>
                </c:pt>
                <c:pt idx="4">
                  <c:v>0.22199999999999998</c:v>
                </c:pt>
              </c:numCache>
            </c:numRef>
          </c:val>
        </c:ser>
        <c:ser>
          <c:idx val="14"/>
          <c:order val="13"/>
          <c:spPr>
            <a:solidFill>
              <a:schemeClr val="bg1">
                <a:lumMod val="6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2'!$L$16:$L$20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plus>
            <c:minus>
              <c:numRef>
                <c:f>'Figure 2'!$L$16:$L$20</c:f>
                <c:numCache>
                  <c:formatCode>General</c:formatCode>
                  <c:ptCount val="5"/>
                  <c:pt idx="0">
                    <c:v>0.2330013504705846</c:v>
                  </c:pt>
                  <c:pt idx="1">
                    <c:v>2.8443794069613006</c:v>
                  </c:pt>
                  <c:pt idx="2">
                    <c:v>2.5032690762890177</c:v>
                  </c:pt>
                  <c:pt idx="3">
                    <c:v>2.3279123251143736</c:v>
                  </c:pt>
                  <c:pt idx="4">
                    <c:v>0.85062318989654984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2'!$K$16:$K$20</c:f>
              <c:numCache>
                <c:formatCode>0.000</c:formatCode>
                <c:ptCount val="5"/>
                <c:pt idx="0">
                  <c:v>0.66649999999999998</c:v>
                </c:pt>
                <c:pt idx="1">
                  <c:v>8.8064999999999998</c:v>
                </c:pt>
                <c:pt idx="2">
                  <c:v>5.9634999999999998</c:v>
                </c:pt>
                <c:pt idx="3">
                  <c:v>6.1924999999999999</c:v>
                </c:pt>
                <c:pt idx="4">
                  <c:v>2.4641666666666668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334392"/>
        <c:axId val="193336744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2'!$E$6:$E$10</c:f>
              <c:numCache>
                <c:formatCode>0.000</c:formatCode>
                <c:ptCount val="5"/>
                <c:pt idx="0">
                  <c:v>0.24</c:v>
                </c:pt>
                <c:pt idx="1">
                  <c:v>0.24099999999999999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2'!$F$6:$F$10</c:f>
              <c:numCache>
                <c:formatCode>0.000</c:formatCode>
                <c:ptCount val="5"/>
                <c:pt idx="0">
                  <c:v>0.222</c:v>
                </c:pt>
                <c:pt idx="1">
                  <c:v>0.1</c:v>
                </c:pt>
                <c:pt idx="2">
                  <c:v>0.33500000000000002</c:v>
                </c:pt>
                <c:pt idx="3">
                  <c:v>0.1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2'!$G$6:$G$10</c:f>
              <c:numCache>
                <c:formatCode>0.000</c:formatCode>
                <c:ptCount val="5"/>
                <c:pt idx="0">
                  <c:v>0.22500000000000001</c:v>
                </c:pt>
                <c:pt idx="1">
                  <c:v>0.12</c:v>
                </c:pt>
                <c:pt idx="2">
                  <c:v>0.125</c:v>
                </c:pt>
                <c:pt idx="3">
                  <c:v>0.11</c:v>
                </c:pt>
                <c:pt idx="4">
                  <c:v>0.12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2'!$H$6:$H$10</c:f>
              <c:numCache>
                <c:formatCode>0.000</c:formatCode>
                <c:ptCount val="5"/>
                <c:pt idx="0">
                  <c:v>0.22600000000000001</c:v>
                </c:pt>
                <c:pt idx="1">
                  <c:v>1.21</c:v>
                </c:pt>
                <c:pt idx="2">
                  <c:v>0.11</c:v>
                </c:pt>
                <c:pt idx="3">
                  <c:v>0.12</c:v>
                </c:pt>
                <c:pt idx="4">
                  <c:v>0.50700000000000001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2'!$I$6:$I$10</c:f>
              <c:numCache>
                <c:formatCode>0.000</c:formatCode>
                <c:ptCount val="5"/>
                <c:pt idx="0">
                  <c:v>0.70899999999999996</c:v>
                </c:pt>
                <c:pt idx="1">
                  <c:v>1.399</c:v>
                </c:pt>
                <c:pt idx="2">
                  <c:v>0.23499999999999999</c:v>
                </c:pt>
                <c:pt idx="3">
                  <c:v>0.25</c:v>
                </c:pt>
                <c:pt idx="4">
                  <c:v>0.25800000000000001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2'!$J$6:$J$10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2'!$E$16:$E$20</c:f>
              <c:numCache>
                <c:formatCode>0.000</c:formatCode>
                <c:ptCount val="5"/>
                <c:pt idx="0" formatCode="General">
                  <c:v>0.98799999999999999</c:v>
                </c:pt>
                <c:pt idx="1">
                  <c:v>0.16700000000000001</c:v>
                </c:pt>
                <c:pt idx="2">
                  <c:v>11.926</c:v>
                </c:pt>
                <c:pt idx="3" formatCode="General">
                  <c:v>15.38</c:v>
                </c:pt>
                <c:pt idx="4" formatCode="General">
                  <c:v>0.26400000000000001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2'!$F$16:$F$20</c:f>
              <c:numCache>
                <c:formatCode>0.000</c:formatCode>
                <c:ptCount val="5"/>
                <c:pt idx="0">
                  <c:v>0.1</c:v>
                </c:pt>
                <c:pt idx="1">
                  <c:v>15.234999999999999</c:v>
                </c:pt>
                <c:pt idx="2">
                  <c:v>1.98</c:v>
                </c:pt>
                <c:pt idx="3" formatCode="General">
                  <c:v>10.51</c:v>
                </c:pt>
                <c:pt idx="4" formatCode="General">
                  <c:v>0.997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2'!$G$16:$G$20</c:f>
              <c:numCache>
                <c:formatCode>0.000</c:formatCode>
                <c:ptCount val="5"/>
                <c:pt idx="0">
                  <c:v>1.117</c:v>
                </c:pt>
                <c:pt idx="1">
                  <c:v>10.196</c:v>
                </c:pt>
                <c:pt idx="2">
                  <c:v>15.366</c:v>
                </c:pt>
                <c:pt idx="3" formatCode="General">
                  <c:v>5.891</c:v>
                </c:pt>
                <c:pt idx="4" formatCode="General">
                  <c:v>1.9970000000000001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2'!$H$16:$H$20</c:f>
              <c:numCache>
                <c:formatCode>0.000</c:formatCode>
                <c:ptCount val="5"/>
                <c:pt idx="0">
                  <c:v>0.29199999999999998</c:v>
                </c:pt>
                <c:pt idx="1">
                  <c:v>17.32</c:v>
                </c:pt>
                <c:pt idx="2">
                  <c:v>3.4870000000000001</c:v>
                </c:pt>
                <c:pt idx="3" formatCode="General">
                  <c:v>0.84099999999999997</c:v>
                </c:pt>
                <c:pt idx="4" formatCode="General">
                  <c:v>1.4770000000000001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2'!$I$16:$I$20</c:f>
              <c:numCache>
                <c:formatCode>0.000</c:formatCode>
                <c:ptCount val="5"/>
                <c:pt idx="0">
                  <c:v>1.4019999999999999</c:v>
                </c:pt>
                <c:pt idx="1">
                  <c:v>8.3409999999999993</c:v>
                </c:pt>
                <c:pt idx="2">
                  <c:v>0.40200000000000002</c:v>
                </c:pt>
                <c:pt idx="3" formatCode="General">
                  <c:v>2.133</c:v>
                </c:pt>
                <c:pt idx="4" formatCode="General">
                  <c:v>5.48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2'!$J$16:$J$20</c:f>
              <c:numCache>
                <c:formatCode>0.000</c:formatCode>
                <c:ptCount val="5"/>
                <c:pt idx="0">
                  <c:v>0.1</c:v>
                </c:pt>
                <c:pt idx="1">
                  <c:v>1.58</c:v>
                </c:pt>
                <c:pt idx="2">
                  <c:v>2.62</c:v>
                </c:pt>
                <c:pt idx="3" formatCode="General">
                  <c:v>2.4</c:v>
                </c:pt>
                <c:pt idx="4" formatCode="General">
                  <c:v>4.57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34392"/>
        <c:axId val="193336744"/>
      </c:scatterChart>
      <c:catAx>
        <c:axId val="19333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336744"/>
        <c:crossesAt val="0"/>
        <c:auto val="1"/>
        <c:lblAlgn val="ctr"/>
        <c:lblOffset val="100"/>
        <c:tickMarkSkip val="1"/>
        <c:noMultiLvlLbl val="0"/>
      </c:catAx>
      <c:valAx>
        <c:axId val="193336744"/>
        <c:scaling>
          <c:logBase val="10"/>
          <c:orientation val="minMax"/>
          <c:max val="100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IgG2a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3568720576593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3334392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7.2681882151379801E-2"/>
          <c:w val="0.74117647058823544"/>
          <c:h val="0.74436272410206195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IgE'!$R$9:$R$13</c:f>
              <c:numCache>
                <c:formatCode>General</c:formatCode>
                <c:ptCount val="5"/>
                <c:pt idx="0">
                  <c:v>39</c:v>
                </c:pt>
                <c:pt idx="1">
                  <c:v>50</c:v>
                </c:pt>
                <c:pt idx="2">
                  <c:v>20</c:v>
                </c:pt>
                <c:pt idx="3">
                  <c:v>10</c:v>
                </c:pt>
                <c:pt idx="4">
                  <c:v>73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IgE'!$S$9:$S$13</c:f>
              <c:numCache>
                <c:formatCode>General</c:formatCode>
                <c:ptCount val="5"/>
                <c:pt idx="0">
                  <c:v>30</c:v>
                </c:pt>
                <c:pt idx="1">
                  <c:v>75</c:v>
                </c:pt>
                <c:pt idx="2">
                  <c:v>12</c:v>
                </c:pt>
                <c:pt idx="3">
                  <c:v>11</c:v>
                </c:pt>
                <c:pt idx="4">
                  <c:v>24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IgE'!$T$9:$T$13</c:f>
              <c:numCache>
                <c:formatCode>General</c:formatCode>
                <c:ptCount val="5"/>
                <c:pt idx="0">
                  <c:v>118</c:v>
                </c:pt>
                <c:pt idx="1">
                  <c:v>115</c:v>
                </c:pt>
                <c:pt idx="2">
                  <c:v>14</c:v>
                </c:pt>
                <c:pt idx="3">
                  <c:v>20</c:v>
                </c:pt>
                <c:pt idx="4">
                  <c:v>81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IgE'!$U$9:$U$13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55</c:v>
                </c:pt>
                <c:pt idx="3">
                  <c:v>19</c:v>
                </c:pt>
                <c:pt idx="4">
                  <c:v>10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IgE'!$V$9:$V$13</c:f>
              <c:numCache>
                <c:formatCode>General</c:formatCode>
                <c:ptCount val="5"/>
                <c:pt idx="0">
                  <c:v>12</c:v>
                </c:pt>
                <c:pt idx="1">
                  <c:v>39</c:v>
                </c:pt>
                <c:pt idx="2">
                  <c:v>11</c:v>
                </c:pt>
                <c:pt idx="3">
                  <c:v>12</c:v>
                </c:pt>
                <c:pt idx="4">
                  <c:v>60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IgE'!$W$9:$W$13</c:f>
              <c:numCache>
                <c:formatCode>General</c:formatCode>
                <c:ptCount val="5"/>
                <c:pt idx="0">
                  <c:v>60</c:v>
                </c:pt>
                <c:pt idx="1">
                  <c:v>12</c:v>
                </c:pt>
                <c:pt idx="2">
                  <c:v>29</c:v>
                </c:pt>
                <c:pt idx="3">
                  <c:v>13</c:v>
                </c:pt>
                <c:pt idx="4">
                  <c:v>21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IgE'!$X$9:$X$13</c:f>
              <c:numCache>
                <c:formatCode>General</c:formatCode>
                <c:ptCount val="5"/>
                <c:pt idx="0">
                  <c:v>13</c:v>
                </c:pt>
                <c:pt idx="1">
                  <c:v>37</c:v>
                </c:pt>
                <c:pt idx="2">
                  <c:v>124</c:v>
                </c:pt>
                <c:pt idx="3">
                  <c:v>5</c:v>
                </c:pt>
                <c:pt idx="4">
                  <c:v>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IgE'!$Z$9:$Z$13</c:f>
                <c:numCache>
                  <c:formatCode>General</c:formatCode>
                  <c:ptCount val="5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  <c:pt idx="4">
                    <c:v>12.308451850248346</c:v>
                  </c:pt>
                </c:numCache>
              </c:numRef>
            </c:plus>
            <c:minus>
              <c:numRef>
                <c:f>'spec Ig+Tital IgE'!$Z$9:$Z$12</c:f>
                <c:numCache>
                  <c:formatCode>General</c:formatCode>
                  <c:ptCount val="4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IgE'!$Y$9:$Y$13</c:f>
              <c:numCache>
                <c:formatCode>0</c:formatCode>
                <c:ptCount val="5"/>
                <c:pt idx="0">
                  <c:v>41.714285714285715</c:v>
                </c:pt>
                <c:pt idx="1">
                  <c:v>48.285714285714278</c:v>
                </c:pt>
                <c:pt idx="2">
                  <c:v>37.857142857142861</c:v>
                </c:pt>
                <c:pt idx="3">
                  <c:v>14.166666666666666</c:v>
                </c:pt>
                <c:pt idx="4">
                  <c:v>44.833333333333336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IgE'!$R$14:$R$18</c:f>
              <c:numCache>
                <c:formatCode>General</c:formatCode>
                <c:ptCount val="5"/>
                <c:pt idx="0">
                  <c:v>10</c:v>
                </c:pt>
                <c:pt idx="1">
                  <c:v>30</c:v>
                </c:pt>
                <c:pt idx="2">
                  <c:v>480</c:v>
                </c:pt>
                <c:pt idx="3">
                  <c:v>10</c:v>
                </c:pt>
                <c:pt idx="4">
                  <c:v>146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IgE'!$S$14:$S$18</c:f>
              <c:numCache>
                <c:formatCode>General</c:formatCode>
                <c:ptCount val="5"/>
                <c:pt idx="0">
                  <c:v>11</c:v>
                </c:pt>
                <c:pt idx="1">
                  <c:v>10</c:v>
                </c:pt>
                <c:pt idx="2">
                  <c:v>520</c:v>
                </c:pt>
                <c:pt idx="3">
                  <c:v>11</c:v>
                </c:pt>
                <c:pt idx="4">
                  <c:v>165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IgE'!$T$14:$T$18</c:f>
              <c:numCache>
                <c:formatCode>General</c:formatCode>
                <c:ptCount val="5"/>
                <c:pt idx="0">
                  <c:v>12</c:v>
                </c:pt>
                <c:pt idx="1">
                  <c:v>26</c:v>
                </c:pt>
                <c:pt idx="2">
                  <c:v>442</c:v>
                </c:pt>
                <c:pt idx="3">
                  <c:v>114</c:v>
                </c:pt>
                <c:pt idx="4">
                  <c:v>38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IgE'!$U$14:$U$18</c:f>
              <c:numCache>
                <c:formatCode>General</c:formatCode>
                <c:ptCount val="5"/>
                <c:pt idx="0">
                  <c:v>55</c:v>
                </c:pt>
                <c:pt idx="1">
                  <c:v>31</c:v>
                </c:pt>
                <c:pt idx="2">
                  <c:v>450</c:v>
                </c:pt>
                <c:pt idx="3">
                  <c:v>183</c:v>
                </c:pt>
                <c:pt idx="4">
                  <c:v>536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IgE'!$V$14:$V$18</c:f>
              <c:numCache>
                <c:formatCode>General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1880</c:v>
                </c:pt>
                <c:pt idx="3">
                  <c:v>16</c:v>
                </c:pt>
                <c:pt idx="4">
                  <c:v>1877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IgE'!$W$14:$W$18</c:f>
              <c:numCache>
                <c:formatCode>General</c:formatCode>
                <c:ptCount val="5"/>
                <c:pt idx="0">
                  <c:v>29</c:v>
                </c:pt>
                <c:pt idx="1">
                  <c:v>32</c:v>
                </c:pt>
                <c:pt idx="2">
                  <c:v>157</c:v>
                </c:pt>
                <c:pt idx="3">
                  <c:v>147</c:v>
                </c:pt>
                <c:pt idx="4">
                  <c:v>1072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IgE'!$X$14:$X$18</c:f>
              <c:numCache>
                <c:formatCode>General</c:formatCode>
                <c:ptCount val="5"/>
                <c:pt idx="0">
                  <c:v>24</c:v>
                </c:pt>
                <c:pt idx="1">
                  <c:v>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IgE'!$Z$14:$Z$18</c:f>
                <c:numCache>
                  <c:formatCode>General</c:formatCode>
                  <c:ptCount val="5"/>
                  <c:pt idx="0">
                    <c:v>6.6402363765509804</c:v>
                  </c:pt>
                  <c:pt idx="1">
                    <c:v>11.194677256334154</c:v>
                  </c:pt>
                  <c:pt idx="2">
                    <c:v>250.60512077445358</c:v>
                  </c:pt>
                  <c:pt idx="3">
                    <c:v>31.621898544884225</c:v>
                  </c:pt>
                  <c:pt idx="4">
                    <c:v>292.03891954488921</c:v>
                  </c:pt>
                </c:numCache>
              </c:numRef>
            </c:plus>
            <c:minus>
              <c:numRef>
                <c:f>'spec Ig+Tital IgE'!$Z$14:$Z$18</c:f>
                <c:numCache>
                  <c:formatCode>General</c:formatCode>
                  <c:ptCount val="5"/>
                  <c:pt idx="0">
                    <c:v>6.6402363765509804</c:v>
                  </c:pt>
                  <c:pt idx="1">
                    <c:v>11.194677256334154</c:v>
                  </c:pt>
                  <c:pt idx="2">
                    <c:v>250.60512077445358</c:v>
                  </c:pt>
                  <c:pt idx="3">
                    <c:v>31.621898544884225</c:v>
                  </c:pt>
                  <c:pt idx="4">
                    <c:v>292.03891954488921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IgE'!$Y$14:$Y$18</c:f>
              <c:numCache>
                <c:formatCode>0</c:formatCode>
                <c:ptCount val="5"/>
                <c:pt idx="0">
                  <c:v>22</c:v>
                </c:pt>
                <c:pt idx="1">
                  <c:v>33.285714285714285</c:v>
                </c:pt>
                <c:pt idx="2">
                  <c:v>654.83333333333326</c:v>
                </c:pt>
                <c:pt idx="3">
                  <c:v>80.166666666666657</c:v>
                </c:pt>
                <c:pt idx="4">
                  <c:v>639</c:v>
                </c:pt>
              </c:numCache>
            </c:numRef>
          </c:yVal>
          <c:smooth val="0"/>
        </c:ser>
        <c:ser>
          <c:idx val="0"/>
          <c:order val="1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IgE'!$R$19:$R$23</c:f>
              <c:numCache>
                <c:formatCode>General</c:formatCode>
                <c:ptCount val="5"/>
                <c:pt idx="0">
                  <c:v>117</c:v>
                </c:pt>
                <c:pt idx="1">
                  <c:v>131</c:v>
                </c:pt>
                <c:pt idx="2">
                  <c:v>321</c:v>
                </c:pt>
                <c:pt idx="3">
                  <c:v>25</c:v>
                </c:pt>
                <c:pt idx="4">
                  <c:v>1416</c:v>
                </c:pt>
              </c:numCache>
            </c:numRef>
          </c:yVal>
          <c:smooth val="0"/>
        </c:ser>
        <c:ser>
          <c:idx val="1"/>
          <c:order val="17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IgE'!$S$19:$S$23</c:f>
              <c:numCache>
                <c:formatCode>General</c:formatCode>
                <c:ptCount val="5"/>
                <c:pt idx="0">
                  <c:v>45</c:v>
                </c:pt>
                <c:pt idx="1">
                  <c:v>22</c:v>
                </c:pt>
                <c:pt idx="2">
                  <c:v>134</c:v>
                </c:pt>
                <c:pt idx="3">
                  <c:v>103</c:v>
                </c:pt>
                <c:pt idx="4">
                  <c:v>33</c:v>
                </c:pt>
              </c:numCache>
            </c:numRef>
          </c:yVal>
          <c:smooth val="0"/>
        </c:ser>
        <c:ser>
          <c:idx val="2"/>
          <c:order val="1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IgE'!$T$19:$T$23</c:f>
              <c:numCache>
                <c:formatCode>General</c:formatCode>
                <c:ptCount val="5"/>
                <c:pt idx="0">
                  <c:v>21</c:v>
                </c:pt>
                <c:pt idx="1">
                  <c:v>28</c:v>
                </c:pt>
                <c:pt idx="2">
                  <c:v>113</c:v>
                </c:pt>
                <c:pt idx="3">
                  <c:v>231</c:v>
                </c:pt>
                <c:pt idx="4">
                  <c:v>154</c:v>
                </c:pt>
              </c:numCache>
            </c:numRef>
          </c:yVal>
          <c:smooth val="0"/>
        </c:ser>
        <c:ser>
          <c:idx val="3"/>
          <c:order val="1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IgE'!$U$19:$U$23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3659</c:v>
                </c:pt>
                <c:pt idx="3">
                  <c:v>259</c:v>
                </c:pt>
                <c:pt idx="4">
                  <c:v>1334</c:v>
                </c:pt>
              </c:numCache>
            </c:numRef>
          </c:yVal>
          <c:smooth val="0"/>
        </c:ser>
        <c:ser>
          <c:idx val="4"/>
          <c:order val="2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IgE'!$V$19:$V$23</c:f>
              <c:numCache>
                <c:formatCode>General</c:formatCode>
                <c:ptCount val="5"/>
                <c:pt idx="0">
                  <c:v>29</c:v>
                </c:pt>
                <c:pt idx="1">
                  <c:v>103</c:v>
                </c:pt>
                <c:pt idx="2">
                  <c:v>1515</c:v>
                </c:pt>
                <c:pt idx="3">
                  <c:v>10</c:v>
                </c:pt>
                <c:pt idx="4">
                  <c:v>8566</c:v>
                </c:pt>
              </c:numCache>
            </c:numRef>
          </c:yVal>
          <c:smooth val="0"/>
        </c:ser>
        <c:ser>
          <c:idx val="5"/>
          <c:order val="2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IgE'!$W$19:$W$23</c:f>
              <c:numCache>
                <c:formatCode>General</c:formatCode>
                <c:ptCount val="5"/>
                <c:pt idx="0">
                  <c:v>112</c:v>
                </c:pt>
                <c:pt idx="1">
                  <c:v>43</c:v>
                </c:pt>
                <c:pt idx="2">
                  <c:v>5257</c:v>
                </c:pt>
                <c:pt idx="3">
                  <c:v>1624</c:v>
                </c:pt>
                <c:pt idx="4">
                  <c:v>47</c:v>
                </c:pt>
              </c:numCache>
            </c:numRef>
          </c:yVal>
          <c:smooth val="0"/>
        </c:ser>
        <c:ser>
          <c:idx val="6"/>
          <c:order val="2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IgE'!$X$19:$X$23</c:f>
              <c:numCache>
                <c:formatCode>General</c:formatCode>
                <c:ptCount val="5"/>
                <c:pt idx="0">
                  <c:v>21</c:v>
                </c:pt>
                <c:pt idx="1">
                  <c:v>75</c:v>
                </c:pt>
                <c:pt idx="2">
                  <c:v>0</c:v>
                </c:pt>
                <c:pt idx="3">
                  <c:v>129</c:v>
                </c:pt>
                <c:pt idx="4">
                  <c:v>680</c:v>
                </c:pt>
              </c:numCache>
            </c:numRef>
          </c:yVal>
          <c:smooth val="0"/>
        </c:ser>
        <c:ser>
          <c:idx val="7"/>
          <c:order val="23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plus>
            <c:min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IgE'!$Y$19:$Y$23</c:f>
              <c:numCache>
                <c:formatCode>0</c:formatCode>
                <c:ptCount val="5"/>
                <c:pt idx="0">
                  <c:v>50.714285714285715</c:v>
                </c:pt>
                <c:pt idx="1">
                  <c:v>58.857142857142854</c:v>
                </c:pt>
                <c:pt idx="2">
                  <c:v>1833.1666666666663</c:v>
                </c:pt>
                <c:pt idx="3">
                  <c:v>340.14285714285717</c:v>
                </c:pt>
                <c:pt idx="4">
                  <c:v>1747.1428571428571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36352"/>
        <c:axId val="193337528"/>
      </c:scatterChart>
      <c:valAx>
        <c:axId val="19333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3337528"/>
        <c:crossesAt val="10"/>
        <c:crossBetween val="midCat"/>
      </c:valAx>
      <c:valAx>
        <c:axId val="193337528"/>
        <c:scaling>
          <c:logBase val="10"/>
          <c:orientation val="minMax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358396779349949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3336352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8835108553669"/>
          <c:y val="7.4184083746875809E-2"/>
          <c:w val="0.75547579884915128"/>
          <c:h val="0.74184083746875817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Cells!$R$9:$R$10</c:f>
              <c:numCache>
                <c:formatCode>0.0</c:formatCode>
                <c:ptCount val="2"/>
                <c:pt idx="0">
                  <c:v>34.020322580645164</c:v>
                </c:pt>
                <c:pt idx="1">
                  <c:v>51.670015788718246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Cells!$S$9:$S$10</c:f>
              <c:numCache>
                <c:formatCode>0.0</c:formatCode>
                <c:ptCount val="2"/>
                <c:pt idx="0">
                  <c:v>2.5896860986547088</c:v>
                </c:pt>
                <c:pt idx="1">
                  <c:v>28.849009900990097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Cells!$T$9:$T$10</c:f>
              <c:numCache>
                <c:formatCode>0.0</c:formatCode>
                <c:ptCount val="2"/>
                <c:pt idx="0">
                  <c:v>2.8398314014752368</c:v>
                </c:pt>
                <c:pt idx="1">
                  <c:v>4.8624390243902447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Cells!$U$9:$U$10</c:f>
              <c:numCache>
                <c:formatCode>0.0</c:formatCode>
                <c:ptCount val="2"/>
                <c:pt idx="0">
                  <c:v>2.2908232118758436</c:v>
                </c:pt>
                <c:pt idx="1">
                  <c:v>7.3598304186539476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Cells!$V$9:$V$10</c:f>
              <c:numCache>
                <c:formatCode>0.0</c:formatCode>
                <c:ptCount val="2"/>
                <c:pt idx="0">
                  <c:v>11.67</c:v>
                </c:pt>
                <c:pt idx="1">
                  <c:v>22.13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Cells!$W$9:$W$10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Cells!$X$9:$X$10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plus>
            <c:min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Cells!$Y$9:$Y$10</c:f>
              <c:numCache>
                <c:formatCode>0.0</c:formatCode>
                <c:ptCount val="2"/>
                <c:pt idx="0">
                  <c:v>10.682132658530191</c:v>
                </c:pt>
                <c:pt idx="1">
                  <c:v>22.974259026550506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35568"/>
        <c:axId val="193334784"/>
      </c:scatterChart>
      <c:valAx>
        <c:axId val="19333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3334784"/>
        <c:crossesAt val="0"/>
        <c:crossBetween val="midCat"/>
      </c:valAx>
      <c:valAx>
        <c:axId val="1933347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Eosinophils, E3</a:t>
                </a:r>
              </a:p>
            </c:rich>
          </c:tx>
          <c:layout>
            <c:manualLayout>
              <c:xMode val="edge"/>
              <c:yMode val="edge"/>
              <c:x val="1.824817518248175E-2"/>
              <c:y val="0.317507729931384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33355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35561269986106"/>
          <c:y val="6.2344139650872821E-2"/>
          <c:w val="0.71042604975953516"/>
          <c:h val="0.7655860349127180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Cells!$R$11:$R$12</c:f>
              <c:numCache>
                <c:formatCode>0.0</c:formatCode>
                <c:ptCount val="2"/>
                <c:pt idx="0">
                  <c:v>40.648801369863016</c:v>
                </c:pt>
                <c:pt idx="1">
                  <c:v>77.090084251458208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Cells!$S$11:$S$12</c:f>
              <c:numCache>
                <c:formatCode>0.0</c:formatCode>
                <c:ptCount val="2"/>
                <c:pt idx="0">
                  <c:v>2.6391456384084679</c:v>
                </c:pt>
                <c:pt idx="1">
                  <c:v>63.378498163859696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Cells!$T$11:$T$12</c:f>
              <c:numCache>
                <c:formatCode>0.0</c:formatCode>
                <c:ptCount val="2"/>
                <c:pt idx="0">
                  <c:v>4.5124284395198524</c:v>
                </c:pt>
                <c:pt idx="1">
                  <c:v>81.32340052585451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Cells!$U$11:$U$12</c:f>
              <c:numCache>
                <c:formatCode>0.0</c:formatCode>
                <c:ptCount val="2"/>
                <c:pt idx="0">
                  <c:v>20.042086675005518</c:v>
                </c:pt>
                <c:pt idx="1">
                  <c:v>21.938131699846863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Cells!$V$11:$V$12</c:f>
              <c:numCache>
                <c:formatCode>0.0</c:formatCode>
                <c:ptCount val="2"/>
                <c:pt idx="0">
                  <c:v>15.67</c:v>
                </c:pt>
                <c:pt idx="1">
                  <c:v>15.1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Cells!$W$11:$W$12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Cells!$X$11:$X$12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Cells!$Z$11:$Z$12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plus>
            <c:minus>
              <c:numRef>
                <c:f>Cells!$Z$11:$Z$12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Cells!$Y$11:$Y$12</c:f>
              <c:numCache>
                <c:formatCode>0.0</c:formatCode>
                <c:ptCount val="2"/>
                <c:pt idx="0">
                  <c:v>16.70249242455937</c:v>
                </c:pt>
                <c:pt idx="1">
                  <c:v>51.76602292820386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35960"/>
        <c:axId val="194327152"/>
      </c:scatterChart>
      <c:valAx>
        <c:axId val="193335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327152"/>
        <c:crossesAt val="0"/>
        <c:crossBetween val="midCat"/>
      </c:valAx>
      <c:valAx>
        <c:axId val="19432715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2.3166023166023165E-2"/>
              <c:y val="0.379052369077306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3335960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47192897802843"/>
          <c:y val="7.2864321608040211E-2"/>
          <c:w val="0.74056689057765801"/>
          <c:h val="0.7437185929648242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IgE'!$R$9:$R$13</c:f>
              <c:numCache>
                <c:formatCode>General</c:formatCode>
                <c:ptCount val="5"/>
                <c:pt idx="0">
                  <c:v>39</c:v>
                </c:pt>
                <c:pt idx="1">
                  <c:v>50</c:v>
                </c:pt>
                <c:pt idx="2">
                  <c:v>20</c:v>
                </c:pt>
                <c:pt idx="3">
                  <c:v>10</c:v>
                </c:pt>
                <c:pt idx="4">
                  <c:v>73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IgE'!$S$9:$S$13</c:f>
              <c:numCache>
                <c:formatCode>General</c:formatCode>
                <c:ptCount val="5"/>
                <c:pt idx="0">
                  <c:v>30</c:v>
                </c:pt>
                <c:pt idx="1">
                  <c:v>75</c:v>
                </c:pt>
                <c:pt idx="2">
                  <c:v>12</c:v>
                </c:pt>
                <c:pt idx="3">
                  <c:v>11</c:v>
                </c:pt>
                <c:pt idx="4">
                  <c:v>24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IgE'!$T$9:$T$13</c:f>
              <c:numCache>
                <c:formatCode>General</c:formatCode>
                <c:ptCount val="5"/>
                <c:pt idx="0">
                  <c:v>118</c:v>
                </c:pt>
                <c:pt idx="1">
                  <c:v>115</c:v>
                </c:pt>
                <c:pt idx="2">
                  <c:v>14</c:v>
                </c:pt>
                <c:pt idx="3">
                  <c:v>20</c:v>
                </c:pt>
                <c:pt idx="4">
                  <c:v>81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IgE'!$U$9:$U$13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55</c:v>
                </c:pt>
                <c:pt idx="3">
                  <c:v>19</c:v>
                </c:pt>
                <c:pt idx="4">
                  <c:v>10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IgE'!$V$9:$V$13</c:f>
              <c:numCache>
                <c:formatCode>General</c:formatCode>
                <c:ptCount val="5"/>
                <c:pt idx="0">
                  <c:v>12</c:v>
                </c:pt>
                <c:pt idx="1">
                  <c:v>39</c:v>
                </c:pt>
                <c:pt idx="2">
                  <c:v>11</c:v>
                </c:pt>
                <c:pt idx="3">
                  <c:v>12</c:v>
                </c:pt>
                <c:pt idx="4">
                  <c:v>60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IgE'!$W$9:$W$13</c:f>
              <c:numCache>
                <c:formatCode>General</c:formatCode>
                <c:ptCount val="5"/>
                <c:pt idx="0">
                  <c:v>60</c:v>
                </c:pt>
                <c:pt idx="1">
                  <c:v>12</c:v>
                </c:pt>
                <c:pt idx="2">
                  <c:v>29</c:v>
                </c:pt>
                <c:pt idx="3">
                  <c:v>13</c:v>
                </c:pt>
                <c:pt idx="4">
                  <c:v>21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IgE'!$X$9:$X$13</c:f>
              <c:numCache>
                <c:formatCode>General</c:formatCode>
                <c:ptCount val="5"/>
                <c:pt idx="0">
                  <c:v>13</c:v>
                </c:pt>
                <c:pt idx="1">
                  <c:v>37</c:v>
                </c:pt>
                <c:pt idx="2">
                  <c:v>124</c:v>
                </c:pt>
                <c:pt idx="3">
                  <c:v>5</c:v>
                </c:pt>
                <c:pt idx="4">
                  <c:v>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IgE'!$Z$9:$Z$13</c:f>
                <c:numCache>
                  <c:formatCode>General</c:formatCode>
                  <c:ptCount val="5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  <c:pt idx="4">
                    <c:v>12.308451850248346</c:v>
                  </c:pt>
                </c:numCache>
              </c:numRef>
            </c:plus>
            <c:minus>
              <c:numRef>
                <c:f>'spec Ig+Tital IgE'!$Z$9:$Z$12</c:f>
                <c:numCache>
                  <c:formatCode>General</c:formatCode>
                  <c:ptCount val="4"/>
                  <c:pt idx="0">
                    <c:v>15.342296094897822</c:v>
                  </c:pt>
                  <c:pt idx="1">
                    <c:v>15.055479400766691</c:v>
                  </c:pt>
                  <c:pt idx="2">
                    <c:v>16.722126642453773</c:v>
                  </c:pt>
                  <c:pt idx="3">
                    <c:v>1.7396886874210122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IgE'!$Q$9:$Q$13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IgE'!$Y$9:$Y$13</c:f>
              <c:numCache>
                <c:formatCode>0</c:formatCode>
                <c:ptCount val="5"/>
                <c:pt idx="0">
                  <c:v>41.714285714285715</c:v>
                </c:pt>
                <c:pt idx="1">
                  <c:v>48.285714285714278</c:v>
                </c:pt>
                <c:pt idx="2">
                  <c:v>37.857142857142861</c:v>
                </c:pt>
                <c:pt idx="3">
                  <c:v>14.166666666666666</c:v>
                </c:pt>
                <c:pt idx="4">
                  <c:v>44.833333333333336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IgE'!$R$14:$R$18</c:f>
              <c:numCache>
                <c:formatCode>General</c:formatCode>
                <c:ptCount val="5"/>
                <c:pt idx="0">
                  <c:v>10</c:v>
                </c:pt>
                <c:pt idx="1">
                  <c:v>30</c:v>
                </c:pt>
                <c:pt idx="2">
                  <c:v>480</c:v>
                </c:pt>
                <c:pt idx="3">
                  <c:v>10</c:v>
                </c:pt>
                <c:pt idx="4">
                  <c:v>146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IgE'!$S$14:$S$18</c:f>
              <c:numCache>
                <c:formatCode>General</c:formatCode>
                <c:ptCount val="5"/>
                <c:pt idx="0">
                  <c:v>11</c:v>
                </c:pt>
                <c:pt idx="1">
                  <c:v>10</c:v>
                </c:pt>
                <c:pt idx="2">
                  <c:v>520</c:v>
                </c:pt>
                <c:pt idx="3">
                  <c:v>11</c:v>
                </c:pt>
                <c:pt idx="4">
                  <c:v>165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IgE'!$T$14:$T$18</c:f>
              <c:numCache>
                <c:formatCode>General</c:formatCode>
                <c:ptCount val="5"/>
                <c:pt idx="0">
                  <c:v>12</c:v>
                </c:pt>
                <c:pt idx="1">
                  <c:v>26</c:v>
                </c:pt>
                <c:pt idx="2">
                  <c:v>442</c:v>
                </c:pt>
                <c:pt idx="3">
                  <c:v>114</c:v>
                </c:pt>
                <c:pt idx="4">
                  <c:v>38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IgE'!$U$14:$U$18</c:f>
              <c:numCache>
                <c:formatCode>General</c:formatCode>
                <c:ptCount val="5"/>
                <c:pt idx="0">
                  <c:v>55</c:v>
                </c:pt>
                <c:pt idx="1">
                  <c:v>31</c:v>
                </c:pt>
                <c:pt idx="2">
                  <c:v>450</c:v>
                </c:pt>
                <c:pt idx="3">
                  <c:v>183</c:v>
                </c:pt>
                <c:pt idx="4">
                  <c:v>536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IgE'!$V$14:$V$18</c:f>
              <c:numCache>
                <c:formatCode>General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1880</c:v>
                </c:pt>
                <c:pt idx="3">
                  <c:v>16</c:v>
                </c:pt>
                <c:pt idx="4">
                  <c:v>1877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IgE'!$W$14:$W$18</c:f>
              <c:numCache>
                <c:formatCode>General</c:formatCode>
                <c:ptCount val="5"/>
                <c:pt idx="0">
                  <c:v>29</c:v>
                </c:pt>
                <c:pt idx="1">
                  <c:v>32</c:v>
                </c:pt>
                <c:pt idx="2">
                  <c:v>157</c:v>
                </c:pt>
                <c:pt idx="3">
                  <c:v>147</c:v>
                </c:pt>
                <c:pt idx="4">
                  <c:v>1072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IgE'!$X$14:$X$18</c:f>
              <c:numCache>
                <c:formatCode>General</c:formatCode>
                <c:ptCount val="5"/>
                <c:pt idx="0">
                  <c:v>24</c:v>
                </c:pt>
                <c:pt idx="1">
                  <c:v>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IgE'!$Z$14:$Z$18</c:f>
                <c:numCache>
                  <c:formatCode>General</c:formatCode>
                  <c:ptCount val="5"/>
                  <c:pt idx="0">
                    <c:v>6.6402363765509804</c:v>
                  </c:pt>
                  <c:pt idx="1">
                    <c:v>11.194677256334154</c:v>
                  </c:pt>
                  <c:pt idx="2">
                    <c:v>250.60512077445358</c:v>
                  </c:pt>
                  <c:pt idx="3">
                    <c:v>31.621898544884225</c:v>
                  </c:pt>
                  <c:pt idx="4">
                    <c:v>292.03891954488921</c:v>
                  </c:pt>
                </c:numCache>
              </c:numRef>
            </c:plus>
            <c:minus>
              <c:numRef>
                <c:f>'spec Ig+Tital IgE'!$Z$14:$Z$18</c:f>
                <c:numCache>
                  <c:formatCode>General</c:formatCode>
                  <c:ptCount val="5"/>
                  <c:pt idx="0">
                    <c:v>6.6402363765509804</c:v>
                  </c:pt>
                  <c:pt idx="1">
                    <c:v>11.194677256334154</c:v>
                  </c:pt>
                  <c:pt idx="2">
                    <c:v>250.60512077445358</c:v>
                  </c:pt>
                  <c:pt idx="3">
                    <c:v>31.621898544884225</c:v>
                  </c:pt>
                  <c:pt idx="4">
                    <c:v>292.03891954488921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IgE'!$Q$14:$Q$18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IgE'!$Y$14:$Y$18</c:f>
              <c:numCache>
                <c:formatCode>0</c:formatCode>
                <c:ptCount val="5"/>
                <c:pt idx="0">
                  <c:v>22</c:v>
                </c:pt>
                <c:pt idx="1">
                  <c:v>33.285714285714285</c:v>
                </c:pt>
                <c:pt idx="2">
                  <c:v>654.83333333333326</c:v>
                </c:pt>
                <c:pt idx="3">
                  <c:v>80.166666666666657</c:v>
                </c:pt>
                <c:pt idx="4">
                  <c:v>639</c:v>
                </c:pt>
              </c:numCache>
            </c:numRef>
          </c:yVal>
          <c:smooth val="0"/>
        </c:ser>
        <c:ser>
          <c:idx val="0"/>
          <c:order val="1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IgE'!$R$19:$R$23</c:f>
              <c:numCache>
                <c:formatCode>General</c:formatCode>
                <c:ptCount val="5"/>
                <c:pt idx="0">
                  <c:v>117</c:v>
                </c:pt>
                <c:pt idx="1">
                  <c:v>131</c:v>
                </c:pt>
                <c:pt idx="2">
                  <c:v>321</c:v>
                </c:pt>
                <c:pt idx="3">
                  <c:v>25</c:v>
                </c:pt>
                <c:pt idx="4">
                  <c:v>1416</c:v>
                </c:pt>
              </c:numCache>
            </c:numRef>
          </c:yVal>
          <c:smooth val="0"/>
        </c:ser>
        <c:ser>
          <c:idx val="1"/>
          <c:order val="17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IgE'!$S$19:$S$23</c:f>
              <c:numCache>
                <c:formatCode>General</c:formatCode>
                <c:ptCount val="5"/>
                <c:pt idx="0">
                  <c:v>45</c:v>
                </c:pt>
                <c:pt idx="1">
                  <c:v>22</c:v>
                </c:pt>
                <c:pt idx="2">
                  <c:v>134</c:v>
                </c:pt>
                <c:pt idx="3">
                  <c:v>103</c:v>
                </c:pt>
                <c:pt idx="4">
                  <c:v>33</c:v>
                </c:pt>
              </c:numCache>
            </c:numRef>
          </c:yVal>
          <c:smooth val="0"/>
        </c:ser>
        <c:ser>
          <c:idx val="2"/>
          <c:order val="1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IgE'!$T$19:$T$23</c:f>
              <c:numCache>
                <c:formatCode>General</c:formatCode>
                <c:ptCount val="5"/>
                <c:pt idx="0">
                  <c:v>21</c:v>
                </c:pt>
                <c:pt idx="1">
                  <c:v>28</c:v>
                </c:pt>
                <c:pt idx="2">
                  <c:v>113</c:v>
                </c:pt>
                <c:pt idx="3">
                  <c:v>231</c:v>
                </c:pt>
                <c:pt idx="4">
                  <c:v>154</c:v>
                </c:pt>
              </c:numCache>
            </c:numRef>
          </c:yVal>
          <c:smooth val="0"/>
        </c:ser>
        <c:ser>
          <c:idx val="3"/>
          <c:order val="1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IgE'!$U$19:$U$23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3659</c:v>
                </c:pt>
                <c:pt idx="3">
                  <c:v>259</c:v>
                </c:pt>
                <c:pt idx="4">
                  <c:v>1334</c:v>
                </c:pt>
              </c:numCache>
            </c:numRef>
          </c:yVal>
          <c:smooth val="0"/>
        </c:ser>
        <c:ser>
          <c:idx val="4"/>
          <c:order val="2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IgE'!$V$19:$V$23</c:f>
              <c:numCache>
                <c:formatCode>General</c:formatCode>
                <c:ptCount val="5"/>
                <c:pt idx="0">
                  <c:v>29</c:v>
                </c:pt>
                <c:pt idx="1">
                  <c:v>103</c:v>
                </c:pt>
                <c:pt idx="2">
                  <c:v>1515</c:v>
                </c:pt>
                <c:pt idx="3">
                  <c:v>10</c:v>
                </c:pt>
                <c:pt idx="4">
                  <c:v>8566</c:v>
                </c:pt>
              </c:numCache>
            </c:numRef>
          </c:yVal>
          <c:smooth val="0"/>
        </c:ser>
        <c:ser>
          <c:idx val="5"/>
          <c:order val="2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IgE'!$W$19:$W$23</c:f>
              <c:numCache>
                <c:formatCode>General</c:formatCode>
                <c:ptCount val="5"/>
                <c:pt idx="0">
                  <c:v>112</c:v>
                </c:pt>
                <c:pt idx="1">
                  <c:v>43</c:v>
                </c:pt>
                <c:pt idx="2">
                  <c:v>5257</c:v>
                </c:pt>
                <c:pt idx="3">
                  <c:v>1624</c:v>
                </c:pt>
                <c:pt idx="4">
                  <c:v>47</c:v>
                </c:pt>
              </c:numCache>
            </c:numRef>
          </c:yVal>
          <c:smooth val="0"/>
        </c:ser>
        <c:ser>
          <c:idx val="6"/>
          <c:order val="2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IgE'!$X$19:$X$23</c:f>
              <c:numCache>
                <c:formatCode>General</c:formatCode>
                <c:ptCount val="5"/>
                <c:pt idx="0">
                  <c:v>21</c:v>
                </c:pt>
                <c:pt idx="1">
                  <c:v>75</c:v>
                </c:pt>
                <c:pt idx="2">
                  <c:v>0</c:v>
                </c:pt>
                <c:pt idx="3">
                  <c:v>129</c:v>
                </c:pt>
                <c:pt idx="4">
                  <c:v>680</c:v>
                </c:pt>
              </c:numCache>
            </c:numRef>
          </c:yVal>
          <c:smooth val="0"/>
        </c:ser>
        <c:ser>
          <c:idx val="7"/>
          <c:order val="23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plus>
            <c:minus>
              <c:numRef>
                <c:f>'spec Ig+Tital IgE'!$Z$19:$Z$23</c:f>
                <c:numCache>
                  <c:formatCode>General</c:formatCode>
                  <c:ptCount val="5"/>
                  <c:pt idx="0">
                    <c:v>18.312411096049885</c:v>
                  </c:pt>
                  <c:pt idx="1">
                    <c:v>18.527538136077023</c:v>
                  </c:pt>
                  <c:pt idx="2">
                    <c:v>880.92036293035619</c:v>
                  </c:pt>
                  <c:pt idx="3">
                    <c:v>234.22981965823175</c:v>
                  </c:pt>
                  <c:pt idx="4">
                    <c:v>1250.1042561786276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IgE'!$Q$19:$Q$23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IgE'!$Y$19:$Y$23</c:f>
              <c:numCache>
                <c:formatCode>0</c:formatCode>
                <c:ptCount val="5"/>
                <c:pt idx="0">
                  <c:v>50.714285714285715</c:v>
                </c:pt>
                <c:pt idx="1">
                  <c:v>58.857142857142854</c:v>
                </c:pt>
                <c:pt idx="2">
                  <c:v>1833.1666666666663</c:v>
                </c:pt>
                <c:pt idx="3">
                  <c:v>340.14285714285717</c:v>
                </c:pt>
                <c:pt idx="4">
                  <c:v>1747.1428571428571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46456"/>
        <c:axId val="118842144"/>
      </c:scatterChart>
      <c:valAx>
        <c:axId val="11884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8842144"/>
        <c:crossesAt val="10"/>
        <c:crossBetween val="midCat"/>
      </c:valAx>
      <c:valAx>
        <c:axId val="118842144"/>
        <c:scaling>
          <c:logBase val="10"/>
          <c:orientation val="minMax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9245283018868E-2"/>
              <c:y val="0.35929648241206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8846456"/>
        <c:crosses val="autoZero"/>
        <c:crossBetween val="midCat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57142857142863"/>
          <c:y val="5.3658536585365846E-2"/>
          <c:w val="0.7366071428571429"/>
          <c:h val="0.7804878048780487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Cells!$R$13:$R$14</c:f>
              <c:numCache>
                <c:formatCode>0.0</c:formatCode>
                <c:ptCount val="2"/>
                <c:pt idx="0">
                  <c:v>10.501829328586968</c:v>
                </c:pt>
                <c:pt idx="1">
                  <c:v>25.097613476836599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Cells!$S$13:$S$14</c:f>
              <c:numCache>
                <c:formatCode>0.0</c:formatCode>
                <c:ptCount val="2"/>
                <c:pt idx="0">
                  <c:v>0.73170731707317072</c:v>
                </c:pt>
                <c:pt idx="1">
                  <c:v>17.990485800778437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Cells!$T$13:$T$14</c:f>
              <c:numCache>
                <c:formatCode>0.0</c:formatCode>
                <c:ptCount val="2"/>
                <c:pt idx="0">
                  <c:v>37.548525595659356</c:v>
                </c:pt>
                <c:pt idx="1">
                  <c:v>36.346973572037498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Cells!$U$13:$U$14</c:f>
              <c:numCache>
                <c:formatCode>0.0</c:formatCode>
                <c:ptCount val="2"/>
                <c:pt idx="0">
                  <c:v>14.979962857980647</c:v>
                </c:pt>
                <c:pt idx="1">
                  <c:v>21.938131699846863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Cells!$V$13:$V$14</c:f>
              <c:numCache>
                <c:formatCode>0.0</c:formatCode>
                <c:ptCount val="2"/>
                <c:pt idx="0">
                  <c:v>15.567</c:v>
                </c:pt>
                <c:pt idx="1">
                  <c:v>15.65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Cells!$W$13:$W$14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Cells!$X$13:$X$14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Cells!$Z$13:$Z$14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plus>
            <c:minus>
              <c:numRef>
                <c:f>Cells!$Z$13:$Z$14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Cells!$Y$13:$Y$14</c:f>
              <c:numCache>
                <c:formatCode>0.0</c:formatCode>
                <c:ptCount val="2"/>
                <c:pt idx="0">
                  <c:v>15.865805019860028</c:v>
                </c:pt>
                <c:pt idx="1">
                  <c:v>23.404640909899879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26760"/>
        <c:axId val="194327936"/>
      </c:scatterChart>
      <c:valAx>
        <c:axId val="19432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327936"/>
        <c:crossesAt val="0"/>
        <c:crossBetween val="midCat"/>
      </c:valAx>
      <c:valAx>
        <c:axId val="194327936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5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3.125E-2"/>
              <c:y val="0.404878048780487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4326760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57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72727272727275"/>
          <c:y val="8.0555774077078146E-2"/>
          <c:w val="0.69090909090909103"/>
          <c:h val="0.73055753731970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Cells!$R$9:$R$10</c:f>
              <c:numCache>
                <c:formatCode>0.0</c:formatCode>
                <c:ptCount val="2"/>
                <c:pt idx="0">
                  <c:v>34.020322580645164</c:v>
                </c:pt>
                <c:pt idx="1">
                  <c:v>51.670015788718246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Cells!$S$9:$S$10</c:f>
              <c:numCache>
                <c:formatCode>0.0</c:formatCode>
                <c:ptCount val="2"/>
                <c:pt idx="0">
                  <c:v>2.5896860986547088</c:v>
                </c:pt>
                <c:pt idx="1">
                  <c:v>28.849009900990097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Cells!$T$9:$T$10</c:f>
              <c:numCache>
                <c:formatCode>0.0</c:formatCode>
                <c:ptCount val="2"/>
                <c:pt idx="0">
                  <c:v>2.8398314014752368</c:v>
                </c:pt>
                <c:pt idx="1">
                  <c:v>4.8624390243902447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Cells!$U$9:$U$10</c:f>
              <c:numCache>
                <c:formatCode>0.0</c:formatCode>
                <c:ptCount val="2"/>
                <c:pt idx="0">
                  <c:v>2.2908232118758436</c:v>
                </c:pt>
                <c:pt idx="1">
                  <c:v>7.3598304186539476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Cells!$V$9:$V$10</c:f>
              <c:numCache>
                <c:formatCode>0.0</c:formatCode>
                <c:ptCount val="2"/>
                <c:pt idx="0">
                  <c:v>11.67</c:v>
                </c:pt>
                <c:pt idx="1">
                  <c:v>22.13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Cells!$W$9:$W$10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Cells!$X$9:$X$10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plus>
            <c:min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Cells!$Y$9:$Y$10</c:f>
              <c:numCache>
                <c:formatCode>0.0</c:formatCode>
                <c:ptCount val="2"/>
                <c:pt idx="0">
                  <c:v>10.682132658530191</c:v>
                </c:pt>
                <c:pt idx="1">
                  <c:v>22.974259026550506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Cells!$R$11:$R$12</c:f>
              <c:numCache>
                <c:formatCode>0.0</c:formatCode>
                <c:ptCount val="2"/>
                <c:pt idx="0">
                  <c:v>40.648801369863016</c:v>
                </c:pt>
                <c:pt idx="1">
                  <c:v>77.090084251458208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Cells!$S$11:$S$12</c:f>
              <c:numCache>
                <c:formatCode>0.0</c:formatCode>
                <c:ptCount val="2"/>
                <c:pt idx="0">
                  <c:v>2.6391456384084679</c:v>
                </c:pt>
                <c:pt idx="1">
                  <c:v>63.378498163859696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Cells!$T$11:$T$12</c:f>
              <c:numCache>
                <c:formatCode>0.0</c:formatCode>
                <c:ptCount val="2"/>
                <c:pt idx="0">
                  <c:v>4.5124284395198524</c:v>
                </c:pt>
                <c:pt idx="1">
                  <c:v>81.32340052585451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Cells!$U$11:$U$12</c:f>
              <c:numCache>
                <c:formatCode>0.0</c:formatCode>
                <c:ptCount val="2"/>
                <c:pt idx="0">
                  <c:v>20.042086675005518</c:v>
                </c:pt>
                <c:pt idx="1">
                  <c:v>21.938131699846863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Cells!$V$11:$V$12</c:f>
              <c:numCache>
                <c:formatCode>0.0</c:formatCode>
                <c:ptCount val="2"/>
                <c:pt idx="0">
                  <c:v>15.67</c:v>
                </c:pt>
                <c:pt idx="1">
                  <c:v>15.1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Cells!$W$11:$W$12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Cells!$X$11:$X$12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Cells!$Z$11:$Z$12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plus>
            <c:minus>
              <c:numRef>
                <c:f>Cells!$Z$11:$Z$12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Cells!$Y$11:$Y$12</c:f>
              <c:numCache>
                <c:formatCode>0.0</c:formatCode>
                <c:ptCount val="2"/>
                <c:pt idx="0">
                  <c:v>16.70249242455937</c:v>
                </c:pt>
                <c:pt idx="1">
                  <c:v>51.76602292820386</c:v>
                </c:pt>
              </c:numCache>
            </c:numRef>
          </c:yVal>
          <c:smooth val="0"/>
        </c:ser>
        <c:ser>
          <c:idx val="0"/>
          <c:order val="16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Cells!$R$13:$R$14</c:f>
              <c:numCache>
                <c:formatCode>0.0</c:formatCode>
                <c:ptCount val="2"/>
                <c:pt idx="0">
                  <c:v>10.501829328586968</c:v>
                </c:pt>
                <c:pt idx="1">
                  <c:v>25.097613476836599</c:v>
                </c:pt>
              </c:numCache>
            </c:numRef>
          </c:yVal>
          <c:smooth val="0"/>
        </c:ser>
        <c:ser>
          <c:idx val="1"/>
          <c:order val="17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Cells!$S$13:$S$14</c:f>
              <c:numCache>
                <c:formatCode>0.0</c:formatCode>
                <c:ptCount val="2"/>
                <c:pt idx="0">
                  <c:v>0.73170731707317072</c:v>
                </c:pt>
                <c:pt idx="1">
                  <c:v>17.990485800778437</c:v>
                </c:pt>
              </c:numCache>
            </c:numRef>
          </c:yVal>
          <c:smooth val="0"/>
        </c:ser>
        <c:ser>
          <c:idx val="2"/>
          <c:order val="18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Cells!$T$13:$T$14</c:f>
              <c:numCache>
                <c:formatCode>0.0</c:formatCode>
                <c:ptCount val="2"/>
                <c:pt idx="0">
                  <c:v>37.548525595659356</c:v>
                </c:pt>
                <c:pt idx="1">
                  <c:v>36.346973572037498</c:v>
                </c:pt>
              </c:numCache>
            </c:numRef>
          </c:yVal>
          <c:smooth val="0"/>
        </c:ser>
        <c:ser>
          <c:idx val="3"/>
          <c:order val="19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Cells!$U$13:$U$14</c:f>
              <c:numCache>
                <c:formatCode>0.0</c:formatCode>
                <c:ptCount val="2"/>
                <c:pt idx="0">
                  <c:v>14.979962857980647</c:v>
                </c:pt>
                <c:pt idx="1">
                  <c:v>21.938131699846863</c:v>
                </c:pt>
              </c:numCache>
            </c:numRef>
          </c:yVal>
          <c:smooth val="0"/>
        </c:ser>
        <c:ser>
          <c:idx val="4"/>
          <c:order val="20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Cells!$V$13:$V$14</c:f>
              <c:numCache>
                <c:formatCode>0.0</c:formatCode>
                <c:ptCount val="2"/>
                <c:pt idx="0">
                  <c:v>15.567</c:v>
                </c:pt>
                <c:pt idx="1">
                  <c:v>15.65</c:v>
                </c:pt>
              </c:numCache>
            </c:numRef>
          </c:yVal>
          <c:smooth val="0"/>
        </c:ser>
        <c:ser>
          <c:idx val="5"/>
          <c:order val="21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Cells!$W$13:$W$14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22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Cells!$X$13:$X$14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23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Cells!$Z$13:$Z$14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plus>
            <c:minus>
              <c:numRef>
                <c:f>Cells!$Z$13:$Z$14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Cells!$Y$13:$Y$14</c:f>
              <c:numCache>
                <c:formatCode>0.0</c:formatCode>
                <c:ptCount val="2"/>
                <c:pt idx="0">
                  <c:v>15.865805019860028</c:v>
                </c:pt>
                <c:pt idx="1">
                  <c:v>23.404640909899879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28720"/>
        <c:axId val="194329112"/>
      </c:scatterChart>
      <c:valAx>
        <c:axId val="19432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329112"/>
        <c:crossesAt val="0"/>
        <c:crossBetween val="midCat"/>
      </c:valAx>
      <c:valAx>
        <c:axId val="194329112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Eos, 103</a:t>
                </a:r>
              </a:p>
            </c:rich>
          </c:tx>
          <c:layout>
            <c:manualLayout>
              <c:xMode val="edge"/>
              <c:yMode val="edge"/>
              <c:x val="1.8181818181818181E-2"/>
              <c:y val="0.3583342082239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4328720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54545454545459"/>
          <c:y val="7.458563535911604E-2"/>
          <c:w val="0.70909090909090911"/>
          <c:h val="0.7348066298342540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Cells!$R$25:$R$26</c:f>
              <c:numCache>
                <c:formatCode>0.0</c:formatCode>
                <c:ptCount val="2"/>
                <c:pt idx="0">
                  <c:v>0.84838709677419355</c:v>
                </c:pt>
                <c:pt idx="1">
                  <c:v>2.6276938218950563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Cells!$S$25:$S$26</c:f>
              <c:numCache>
                <c:formatCode>0.0</c:formatCode>
                <c:ptCount val="2"/>
                <c:pt idx="0">
                  <c:v>0.11210762331838565</c:v>
                </c:pt>
                <c:pt idx="1">
                  <c:v>0.43316831683168316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Cells!$T$25:$T$26</c:f>
              <c:numCache>
                <c:formatCode>0.0</c:formatCode>
                <c:ptCount val="2"/>
                <c:pt idx="0">
                  <c:v>6.6385669125395161E-2</c:v>
                </c:pt>
                <c:pt idx="1">
                  <c:v>1.2863595302619693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Cells!$U$25:$U$26</c:f>
              <c:numCache>
                <c:formatCode>0.0</c:formatCode>
                <c:ptCount val="2"/>
                <c:pt idx="0">
                  <c:v>0.38573999100314887</c:v>
                </c:pt>
                <c:pt idx="1">
                  <c:v>0.38155802861685212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Cells!$V$25:$V$26</c:f>
              <c:numCache>
                <c:formatCode>0.0</c:formatCode>
                <c:ptCount val="2"/>
                <c:pt idx="0">
                  <c:v>0.32100000000000001</c:v>
                </c:pt>
                <c:pt idx="1">
                  <c:v>1.2370000000000001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Cells!$W$25:$W$26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Cells!$X$25:$X$26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Cells!$Z$25:$Z$26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plus>
            <c:minus>
              <c:numRef>
                <c:f>Cells!$Z$25:$Z$26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Cells!$Y$25:$Y$26</c:f>
              <c:numCache>
                <c:formatCode>0.0</c:formatCode>
                <c:ptCount val="2"/>
                <c:pt idx="0">
                  <c:v>0.34672407604422462</c:v>
                </c:pt>
                <c:pt idx="1">
                  <c:v>1.1931559395211122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25976"/>
        <c:axId val="194326368"/>
      </c:scatterChart>
      <c:valAx>
        <c:axId val="19432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326368"/>
        <c:crossesAt val="0"/>
        <c:crossBetween val="midCat"/>
      </c:valAx>
      <c:valAx>
        <c:axId val="19432636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Eosinophils, E3</a:t>
                </a:r>
              </a:p>
            </c:rich>
          </c:tx>
          <c:layout>
            <c:manualLayout>
              <c:xMode val="edge"/>
              <c:yMode val="edge"/>
              <c:x val="5.4545454545454543E-2"/>
              <c:y val="0.290055248618784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43259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00038281324772"/>
          <c:y val="6.8493150684931503E-2"/>
          <c:w val="0.72400141406526197"/>
          <c:h val="0.75342465753424681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Cells!$R$27:$R$28</c:f>
              <c:numCache>
                <c:formatCode>0.0</c:formatCode>
                <c:ptCount val="2"/>
                <c:pt idx="0">
                  <c:v>0.23406701708278579</c:v>
                </c:pt>
                <c:pt idx="1">
                  <c:v>17.669270833333336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Cells!$S$27:$S$28</c:f>
              <c:numCache>
                <c:formatCode>0.0</c:formatCode>
                <c:ptCount val="2"/>
                <c:pt idx="0">
                  <c:v>9.3192133131618768E-2</c:v>
                </c:pt>
                <c:pt idx="1">
                  <c:v>0.91369811628475905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Cells!$T$27:$T$28</c:f>
              <c:numCache>
                <c:formatCode>0.0</c:formatCode>
                <c:ptCount val="2"/>
                <c:pt idx="0">
                  <c:v>1.9433681073025335</c:v>
                </c:pt>
                <c:pt idx="1">
                  <c:v>6.8538468752930877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Cells!$U$27:$U$28</c:f>
              <c:numCache>
                <c:formatCode>0.0</c:formatCode>
                <c:ptCount val="2"/>
                <c:pt idx="0">
                  <c:v>0.17222444089456868</c:v>
                </c:pt>
                <c:pt idx="1">
                  <c:v>9.3123043660653781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Cells!$V$27:$V$28</c:f>
              <c:numCache>
                <c:formatCode>0.0</c:formatCode>
                <c:ptCount val="2"/>
                <c:pt idx="0">
                  <c:v>0.76</c:v>
                </c:pt>
                <c:pt idx="1">
                  <c:v>10.35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Cells!$W$27:$W$28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Cells!$X$27:$X$28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Cells!$Z$27:$Z$28</c:f>
                <c:numCache>
                  <c:formatCode>General</c:formatCode>
                  <c:ptCount val="2"/>
                  <c:pt idx="0">
                    <c:v>0.31717718589432126</c:v>
                  </c:pt>
                  <c:pt idx="1">
                    <c:v>2.4850785656441148</c:v>
                  </c:pt>
                </c:numCache>
              </c:numRef>
            </c:plus>
            <c:minus>
              <c:numRef>
                <c:f>Cells!$Z$27:$Z$28</c:f>
                <c:numCache>
                  <c:formatCode>General</c:formatCode>
                  <c:ptCount val="2"/>
                  <c:pt idx="0">
                    <c:v>0.31717718589432126</c:v>
                  </c:pt>
                  <c:pt idx="1">
                    <c:v>2.4850785656441148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Cells!$Y$27:$Y$28</c:f>
              <c:numCache>
                <c:formatCode>0.0</c:formatCode>
                <c:ptCount val="2"/>
                <c:pt idx="0">
                  <c:v>0.64057033968230148</c:v>
                </c:pt>
                <c:pt idx="1">
                  <c:v>9.0198240381953134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19584"/>
        <c:axId val="194517232"/>
      </c:scatterChart>
      <c:valAx>
        <c:axId val="19451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517232"/>
        <c:crossesAt val="0"/>
        <c:crossBetween val="midCat"/>
      </c:valAx>
      <c:valAx>
        <c:axId val="194517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2.4E-2"/>
              <c:y val="0.372602739726027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4519584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15094339622641"/>
          <c:y val="7.6923076923076927E-2"/>
          <c:w val="0.70283018867924529"/>
          <c:h val="0.72944297082228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Cells!$R$29:$R$30</c:f>
              <c:numCache>
                <c:formatCode>0.0</c:formatCode>
                <c:ptCount val="2"/>
                <c:pt idx="0">
                  <c:v>5.4004746366063481</c:v>
                </c:pt>
                <c:pt idx="1">
                  <c:v>22.916396629941673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Cells!$S$29:$S$30</c:f>
              <c:numCache>
                <c:formatCode>0.0</c:formatCode>
                <c:ptCount val="2"/>
                <c:pt idx="0">
                  <c:v>4.878048780487805E-2</c:v>
                </c:pt>
                <c:pt idx="1">
                  <c:v>16.088387995441305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Cells!$T$29:$T$30</c:f>
              <c:numCache>
                <c:formatCode>0.0</c:formatCode>
                <c:ptCount val="2"/>
                <c:pt idx="0">
                  <c:v>4.9273885350318478</c:v>
                </c:pt>
                <c:pt idx="1">
                  <c:v>14.040315512708151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Cells!$U$29:$U$30</c:f>
              <c:numCache>
                <c:formatCode>0.0</c:formatCode>
                <c:ptCount val="2"/>
                <c:pt idx="0">
                  <c:v>4.6793079855341606</c:v>
                </c:pt>
                <c:pt idx="1">
                  <c:v>17.5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Cells!$V$29:$V$30</c:f>
              <c:numCache>
                <c:formatCode>0.0</c:formatCode>
                <c:ptCount val="2"/>
                <c:pt idx="0">
                  <c:v>3.7</c:v>
                </c:pt>
                <c:pt idx="1">
                  <c:v>9.1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Cells!$W$29:$W$30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Cells!$X$29:$X$30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Cells!$Z$29:$Z$30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plus>
            <c:minus>
              <c:numRef>
                <c:f>Cells!$Z$29:$Z$30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Cells!$Y$29:$Y$30</c:f>
              <c:numCache>
                <c:formatCode>0.0</c:formatCode>
                <c:ptCount val="2"/>
                <c:pt idx="0">
                  <c:v>3.7511903289954467</c:v>
                </c:pt>
                <c:pt idx="1">
                  <c:v>15.929020027618225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17624"/>
        <c:axId val="194519976"/>
      </c:scatterChart>
      <c:valAx>
        <c:axId val="194517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519976"/>
        <c:crossesAt val="0"/>
        <c:crossBetween val="midCat"/>
      </c:valAx>
      <c:valAx>
        <c:axId val="194519976"/>
        <c:scaling>
          <c:orientation val="minMax"/>
          <c:max val="2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2.358490566037736E-2"/>
              <c:y val="0.350132625994694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4517624"/>
        <c:crosses val="autoZero"/>
        <c:crossBetween val="midCat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89926863701821"/>
          <c:y val="7.989002208705151E-2"/>
          <c:w val="0.77174186106580167"/>
          <c:h val="0.72451985547912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Cells!$R$25:$R$26</c:f>
              <c:numCache>
                <c:formatCode>0.0</c:formatCode>
                <c:ptCount val="2"/>
                <c:pt idx="0">
                  <c:v>0.84838709677419355</c:v>
                </c:pt>
                <c:pt idx="1">
                  <c:v>2.6276938218950563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Cells!$S$25:$S$26</c:f>
              <c:numCache>
                <c:formatCode>0.0</c:formatCode>
                <c:ptCount val="2"/>
                <c:pt idx="0">
                  <c:v>0.11210762331838565</c:v>
                </c:pt>
                <c:pt idx="1">
                  <c:v>0.43316831683168316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Cells!$T$25:$T$26</c:f>
              <c:numCache>
                <c:formatCode>0.0</c:formatCode>
                <c:ptCount val="2"/>
                <c:pt idx="0">
                  <c:v>6.6385669125395161E-2</c:v>
                </c:pt>
                <c:pt idx="1">
                  <c:v>1.2863595302619693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Cells!$U$25:$U$26</c:f>
              <c:numCache>
                <c:formatCode>0.0</c:formatCode>
                <c:ptCount val="2"/>
                <c:pt idx="0">
                  <c:v>0.38573999100314887</c:v>
                </c:pt>
                <c:pt idx="1">
                  <c:v>0.38155802861685212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Cells!$V$25:$V$26</c:f>
              <c:numCache>
                <c:formatCode>0.0</c:formatCode>
                <c:ptCount val="2"/>
                <c:pt idx="0">
                  <c:v>0.32100000000000001</c:v>
                </c:pt>
                <c:pt idx="1">
                  <c:v>1.2370000000000001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Cells!$W$25:$W$26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Cells!$X$25:$X$26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Cells!$Z$25:$Z$26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plus>
            <c:minus>
              <c:numRef>
                <c:f>Cells!$Z$25:$Z$26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Cells!$Y$25:$Y$26</c:f>
              <c:numCache>
                <c:formatCode>0.0</c:formatCode>
                <c:ptCount val="2"/>
                <c:pt idx="0">
                  <c:v>0.34672407604422462</c:v>
                </c:pt>
                <c:pt idx="1">
                  <c:v>1.1931559395211122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Cells!$R$27:$R$28</c:f>
              <c:numCache>
                <c:formatCode>0.0</c:formatCode>
                <c:ptCount val="2"/>
                <c:pt idx="0">
                  <c:v>0.23406701708278579</c:v>
                </c:pt>
                <c:pt idx="1">
                  <c:v>17.669270833333336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Cells!$S$27:$S$28</c:f>
              <c:numCache>
                <c:formatCode>0.0</c:formatCode>
                <c:ptCount val="2"/>
                <c:pt idx="0">
                  <c:v>9.3192133131618768E-2</c:v>
                </c:pt>
                <c:pt idx="1">
                  <c:v>0.91369811628475905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Cells!$T$27:$T$28</c:f>
              <c:numCache>
                <c:formatCode>0.0</c:formatCode>
                <c:ptCount val="2"/>
                <c:pt idx="0">
                  <c:v>1.9433681073025335</c:v>
                </c:pt>
                <c:pt idx="1">
                  <c:v>6.8538468752930877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Cells!$U$27:$U$28</c:f>
              <c:numCache>
                <c:formatCode>0.0</c:formatCode>
                <c:ptCount val="2"/>
                <c:pt idx="0">
                  <c:v>0.17222444089456868</c:v>
                </c:pt>
                <c:pt idx="1">
                  <c:v>9.3123043660653781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Cells!$V$27:$V$28</c:f>
              <c:numCache>
                <c:formatCode>0.0</c:formatCode>
                <c:ptCount val="2"/>
                <c:pt idx="0">
                  <c:v>0.76</c:v>
                </c:pt>
                <c:pt idx="1">
                  <c:v>10.35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Cells!$W$27:$W$28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Cells!$X$27:$X$28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Cells!$Z$27:$Z$28</c:f>
                <c:numCache>
                  <c:formatCode>General</c:formatCode>
                  <c:ptCount val="2"/>
                  <c:pt idx="0">
                    <c:v>0.31717718589432126</c:v>
                  </c:pt>
                  <c:pt idx="1">
                    <c:v>2.4850785656441148</c:v>
                  </c:pt>
                </c:numCache>
              </c:numRef>
            </c:plus>
            <c:minus>
              <c:numRef>
                <c:f>Cells!$Z$27:$Z$28</c:f>
                <c:numCache>
                  <c:formatCode>General</c:formatCode>
                  <c:ptCount val="2"/>
                  <c:pt idx="0">
                    <c:v>0.31717718589432126</c:v>
                  </c:pt>
                  <c:pt idx="1">
                    <c:v>2.4850785656441148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Cells!$Q$27:$Q$28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Cells!$Y$27:$Y$28</c:f>
              <c:numCache>
                <c:formatCode>0.0</c:formatCode>
                <c:ptCount val="2"/>
                <c:pt idx="0">
                  <c:v>0.64057033968230148</c:v>
                </c:pt>
                <c:pt idx="1">
                  <c:v>9.0198240381953134</c:v>
                </c:pt>
              </c:numCache>
            </c:numRef>
          </c:yVal>
          <c:smooth val="0"/>
        </c:ser>
        <c:ser>
          <c:idx val="0"/>
          <c:order val="16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Cells!$R$29:$R$30</c:f>
              <c:numCache>
                <c:formatCode>0.0</c:formatCode>
                <c:ptCount val="2"/>
                <c:pt idx="0">
                  <c:v>5.4004746366063481</c:v>
                </c:pt>
                <c:pt idx="1">
                  <c:v>22.916396629941673</c:v>
                </c:pt>
              </c:numCache>
            </c:numRef>
          </c:yVal>
          <c:smooth val="0"/>
        </c:ser>
        <c:ser>
          <c:idx val="1"/>
          <c:order val="17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Cells!$S$29:$S$30</c:f>
              <c:numCache>
                <c:formatCode>0.0</c:formatCode>
                <c:ptCount val="2"/>
                <c:pt idx="0">
                  <c:v>4.878048780487805E-2</c:v>
                </c:pt>
                <c:pt idx="1">
                  <c:v>16.088387995441305</c:v>
                </c:pt>
              </c:numCache>
            </c:numRef>
          </c:yVal>
          <c:smooth val="0"/>
        </c:ser>
        <c:ser>
          <c:idx val="2"/>
          <c:order val="18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Cells!$T$29:$T$30</c:f>
              <c:numCache>
                <c:formatCode>0.0</c:formatCode>
                <c:ptCount val="2"/>
                <c:pt idx="0">
                  <c:v>4.9273885350318478</c:v>
                </c:pt>
                <c:pt idx="1">
                  <c:v>14.040315512708151</c:v>
                </c:pt>
              </c:numCache>
            </c:numRef>
          </c:yVal>
          <c:smooth val="0"/>
        </c:ser>
        <c:ser>
          <c:idx val="3"/>
          <c:order val="19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Cells!$U$29:$U$30</c:f>
              <c:numCache>
                <c:formatCode>0.0</c:formatCode>
                <c:ptCount val="2"/>
                <c:pt idx="0">
                  <c:v>4.6793079855341606</c:v>
                </c:pt>
                <c:pt idx="1">
                  <c:v>17.5</c:v>
                </c:pt>
              </c:numCache>
            </c:numRef>
          </c:yVal>
          <c:smooth val="0"/>
        </c:ser>
        <c:ser>
          <c:idx val="4"/>
          <c:order val="20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Cells!$V$29:$V$30</c:f>
              <c:numCache>
                <c:formatCode>0.0</c:formatCode>
                <c:ptCount val="2"/>
                <c:pt idx="0">
                  <c:v>3.7</c:v>
                </c:pt>
                <c:pt idx="1">
                  <c:v>9.1</c:v>
                </c:pt>
              </c:numCache>
            </c:numRef>
          </c:yVal>
          <c:smooth val="0"/>
        </c:ser>
        <c:ser>
          <c:idx val="5"/>
          <c:order val="21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Cells!$W$29:$W$30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22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Cells!$X$29:$X$30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23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Cells!$Z$29:$Z$30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plus>
            <c:minus>
              <c:numRef>
                <c:f>Cells!$Z$29:$Z$30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Cells!$Y$29:$Y$30</c:f>
              <c:numCache>
                <c:formatCode>0.0</c:formatCode>
                <c:ptCount val="2"/>
                <c:pt idx="0">
                  <c:v>3.7511903289954467</c:v>
                </c:pt>
                <c:pt idx="1">
                  <c:v>15.929020027618225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19192"/>
        <c:axId val="194516840"/>
      </c:scatterChart>
      <c:valAx>
        <c:axId val="19451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4516840"/>
        <c:crossesAt val="0"/>
        <c:crossBetween val="midCat"/>
      </c:valAx>
      <c:valAx>
        <c:axId val="194516840"/>
        <c:scaling>
          <c:orientation val="minMax"/>
          <c:max val="2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Neu, E3/ml</a:t>
                </a:r>
              </a:p>
            </c:rich>
          </c:tx>
          <c:layout>
            <c:manualLayout>
              <c:xMode val="edge"/>
              <c:yMode val="edge"/>
              <c:x val="1.8115942028985508E-2"/>
              <c:y val="0.360882410359862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4519192"/>
        <c:crosses val="autoZero"/>
        <c:crossBetween val="midCat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272727272727276"/>
          <c:y val="7.458563535911604E-2"/>
          <c:w val="0.6509090909090911"/>
          <c:h val="0.7348066298342540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Cells!$R$41:$R$42</c:f>
              <c:numCache>
                <c:formatCode>0.0</c:formatCode>
                <c:ptCount val="2"/>
                <c:pt idx="0">
                  <c:v>35.971612903225811</c:v>
                </c:pt>
                <c:pt idx="1">
                  <c:v>198.74920543788062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Cells!$S$41:$S$42</c:f>
              <c:numCache>
                <c:formatCode>0.0</c:formatCode>
                <c:ptCount val="2"/>
                <c:pt idx="0">
                  <c:v>5.0448430493273539</c:v>
                </c:pt>
                <c:pt idx="1">
                  <c:v>27.982673267326735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Cells!$T$41:$T$42</c:f>
              <c:numCache>
                <c:formatCode>0.0</c:formatCode>
                <c:ptCount val="2"/>
                <c:pt idx="0">
                  <c:v>2.6628029504741835</c:v>
                </c:pt>
                <c:pt idx="1">
                  <c:v>17.674579945799458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Cells!$U$41:$U$42</c:f>
              <c:numCache>
                <c:formatCode>0.0</c:formatCode>
                <c:ptCount val="2"/>
                <c:pt idx="0">
                  <c:v>13.516644174538913</c:v>
                </c:pt>
                <c:pt idx="1">
                  <c:v>26.564917859035507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Cells!$V$41:$V$42</c:f>
              <c:numCache>
                <c:formatCode>0.0</c:formatCode>
                <c:ptCount val="2"/>
                <c:pt idx="0">
                  <c:v>10.87</c:v>
                </c:pt>
                <c:pt idx="1">
                  <c:v>50.54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Cells!$W$41:$W$42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Cells!$X$41:$X$42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Cells!$Z$41:$Z$42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plus>
            <c:minus>
              <c:numRef>
                <c:f>Cells!$Z$41:$Z$42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Cells!$Y$41:$Y$42</c:f>
              <c:numCache>
                <c:formatCode>0.0</c:formatCode>
                <c:ptCount val="2"/>
                <c:pt idx="0">
                  <c:v>13.613180615513253</c:v>
                </c:pt>
                <c:pt idx="1">
                  <c:v>64.302275302008468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14496"/>
        <c:axId val="195013320"/>
      </c:scatterChart>
      <c:valAx>
        <c:axId val="19501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013320"/>
        <c:crossesAt val="0"/>
        <c:crossBetween val="midCat"/>
      </c:valAx>
      <c:valAx>
        <c:axId val="19501332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Eosinophils, E3</a:t>
                </a:r>
              </a:p>
            </c:rich>
          </c:tx>
          <c:layout>
            <c:manualLayout>
              <c:xMode val="edge"/>
              <c:yMode val="edge"/>
              <c:x val="5.4545454545454543E-2"/>
              <c:y val="0.290055248618784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0144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00042968833922"/>
          <c:y val="6.8493150684931503E-2"/>
          <c:w val="0.70000136719017036"/>
          <c:h val="0.75342465753424681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Cells!$R$43:$R$44</c:f>
              <c:numCache>
                <c:formatCode>0.0</c:formatCode>
                <c:ptCount val="2"/>
                <c:pt idx="0">
                  <c:v>14.52791095890411</c:v>
                </c:pt>
                <c:pt idx="1">
                  <c:v>9.6954609265325224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Cells!$S$43:$S$44</c:f>
              <c:numCache>
                <c:formatCode>0.0</c:formatCode>
                <c:ptCount val="2"/>
                <c:pt idx="0">
                  <c:v>8.5878650411114261</c:v>
                </c:pt>
                <c:pt idx="1">
                  <c:v>20.441112872999856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Cells!$T$43:$T$44</c:f>
              <c:numCache>
                <c:formatCode>0.0</c:formatCode>
                <c:ptCount val="2"/>
                <c:pt idx="0">
                  <c:v>56.387590027700831</c:v>
                </c:pt>
                <c:pt idx="1">
                  <c:v>85.873827791986358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Cells!$U$43:$U$44</c:f>
              <c:numCache>
                <c:formatCode>0.0</c:formatCode>
                <c:ptCount val="2"/>
                <c:pt idx="0">
                  <c:v>54.057832389081014</c:v>
                </c:pt>
                <c:pt idx="1">
                  <c:v>91.16416539050536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Cells!$V$43:$V$44</c:f>
              <c:numCache>
                <c:formatCode>0.0</c:formatCode>
                <c:ptCount val="2"/>
                <c:pt idx="0">
                  <c:v>25.6</c:v>
                </c:pt>
                <c:pt idx="1">
                  <c:v>40.340000000000003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Cells!$W$43:$W$44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Cells!$X$43:$X$44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Cells!$Z$43:$Z$44</c:f>
                <c:numCache>
                  <c:formatCode>General</c:formatCode>
                  <c:ptCount val="2"/>
                  <c:pt idx="0">
                    <c:v>9.1079640238761712</c:v>
                  </c:pt>
                  <c:pt idx="1">
                    <c:v>15.295842752337418</c:v>
                  </c:pt>
                </c:numCache>
              </c:numRef>
            </c:plus>
            <c:minus>
              <c:numRef>
                <c:f>Cells!$Z$43:$Z$44</c:f>
                <c:numCache>
                  <c:formatCode>General</c:formatCode>
                  <c:ptCount val="2"/>
                  <c:pt idx="0">
                    <c:v>9.1079640238761712</c:v>
                  </c:pt>
                  <c:pt idx="1">
                    <c:v>15.295842752337418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Cells!$Y$43:$Y$44</c:f>
              <c:numCache>
                <c:formatCode>0.0</c:formatCode>
                <c:ptCount val="2"/>
                <c:pt idx="0">
                  <c:v>31.832239683359472</c:v>
                </c:pt>
                <c:pt idx="1">
                  <c:v>49.502913396404821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14888"/>
        <c:axId val="195011752"/>
      </c:scatterChart>
      <c:valAx>
        <c:axId val="19501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011752"/>
        <c:crossesAt val="0"/>
        <c:crossBetween val="midCat"/>
      </c:valAx>
      <c:valAx>
        <c:axId val="19501175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2.4E-2"/>
              <c:y val="0.372602739726027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014888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27526440851696"/>
          <c:y val="7.7127759734146109E-2"/>
          <c:w val="0.72900899221916793"/>
          <c:h val="0.72872435059158747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Cells!$R$45:$R$46</c:f>
              <c:numCache>
                <c:formatCode>0.0</c:formatCode>
                <c:ptCount val="2"/>
                <c:pt idx="0">
                  <c:v>6.9395827153169183</c:v>
                </c:pt>
                <c:pt idx="1">
                  <c:v>65.210628645495788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Cells!$S$45:$S$46</c:f>
              <c:numCache>
                <c:formatCode>0.0</c:formatCode>
                <c:ptCount val="2"/>
                <c:pt idx="0">
                  <c:v>0.94308943089430897</c:v>
                </c:pt>
                <c:pt idx="1">
                  <c:v>173.97745979485882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Cells!$T$45:$T$46</c:f>
              <c:numCache>
                <c:formatCode>0.0</c:formatCode>
                <c:ptCount val="2"/>
                <c:pt idx="0">
                  <c:v>22.173248407643314</c:v>
                </c:pt>
                <c:pt idx="1">
                  <c:v>161.7791411042945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Cells!$U$45:$U$46</c:f>
              <c:numCache>
                <c:formatCode>0.0</c:formatCode>
                <c:ptCount val="2"/>
                <c:pt idx="0">
                  <c:v>10.038119440914867</c:v>
                </c:pt>
                <c:pt idx="1">
                  <c:v>95.01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Cells!$V$45:$V$46</c:f>
              <c:numCache>
                <c:formatCode>0.0</c:formatCode>
                <c:ptCount val="2"/>
                <c:pt idx="0">
                  <c:v>12.33</c:v>
                </c:pt>
                <c:pt idx="1">
                  <c:v>77.08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Cells!$W$45:$W$46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Cells!$X$45:$X$46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Cells!$Z$45:$Z$46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plus>
            <c:minus>
              <c:numRef>
                <c:f>Cells!$Z$45:$Z$46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Cells!$Y$45:$Y$46</c:f>
              <c:numCache>
                <c:formatCode>0.0</c:formatCode>
                <c:ptCount val="2"/>
                <c:pt idx="0">
                  <c:v>10.484807998953881</c:v>
                </c:pt>
                <c:pt idx="1">
                  <c:v>114.61144590892982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12536"/>
        <c:axId val="195012928"/>
      </c:scatterChart>
      <c:valAx>
        <c:axId val="19501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012928"/>
        <c:crossesAt val="0"/>
        <c:crossBetween val="midCat"/>
      </c:valAx>
      <c:valAx>
        <c:axId val="195012928"/>
        <c:scaling>
          <c:orientation val="minMax"/>
          <c:max val="2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9083969465648856E-2"/>
              <c:y val="0.351064388228067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012536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88487844230654"/>
          <c:y val="7.989002208705151E-2"/>
          <c:w val="0.74275625126051326"/>
          <c:h val="0.72451985547912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Cells!$R$41:$R$42</c:f>
              <c:numCache>
                <c:formatCode>0.0</c:formatCode>
                <c:ptCount val="2"/>
                <c:pt idx="0">
                  <c:v>35.971612903225811</c:v>
                </c:pt>
                <c:pt idx="1">
                  <c:v>198.74920543788062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Cells!$S$41:$S$42</c:f>
              <c:numCache>
                <c:formatCode>0.0</c:formatCode>
                <c:ptCount val="2"/>
                <c:pt idx="0">
                  <c:v>5.0448430493273539</c:v>
                </c:pt>
                <c:pt idx="1">
                  <c:v>27.982673267326735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Cells!$T$41:$T$42</c:f>
              <c:numCache>
                <c:formatCode>0.0</c:formatCode>
                <c:ptCount val="2"/>
                <c:pt idx="0">
                  <c:v>2.6628029504741835</c:v>
                </c:pt>
                <c:pt idx="1">
                  <c:v>17.674579945799458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Cells!$U$41:$U$42</c:f>
              <c:numCache>
                <c:formatCode>0.0</c:formatCode>
                <c:ptCount val="2"/>
                <c:pt idx="0">
                  <c:v>13.516644174538913</c:v>
                </c:pt>
                <c:pt idx="1">
                  <c:v>26.564917859035507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Cells!$V$41:$V$42</c:f>
              <c:numCache>
                <c:formatCode>0.0</c:formatCode>
                <c:ptCount val="2"/>
                <c:pt idx="0">
                  <c:v>10.87</c:v>
                </c:pt>
                <c:pt idx="1">
                  <c:v>50.54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Cells!$W$41:$W$42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Cells!$X$41:$X$42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Cells!$Z$41:$Z$42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plus>
            <c:minus>
              <c:numRef>
                <c:f>Cells!$Z$41:$Z$42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Cells!$Y$41:$Y$42</c:f>
              <c:numCache>
                <c:formatCode>0.0</c:formatCode>
                <c:ptCount val="2"/>
                <c:pt idx="0">
                  <c:v>13.613180615513253</c:v>
                </c:pt>
                <c:pt idx="1">
                  <c:v>64.302275302008468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Cells!$R$43:$R$44</c:f>
              <c:numCache>
                <c:formatCode>0.0</c:formatCode>
                <c:ptCount val="2"/>
                <c:pt idx="0">
                  <c:v>14.52791095890411</c:v>
                </c:pt>
                <c:pt idx="1">
                  <c:v>9.6954609265325224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Cells!$S$43:$S$44</c:f>
              <c:numCache>
                <c:formatCode>0.0</c:formatCode>
                <c:ptCount val="2"/>
                <c:pt idx="0">
                  <c:v>8.5878650411114261</c:v>
                </c:pt>
                <c:pt idx="1">
                  <c:v>20.441112872999856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Cells!$T$43:$T$44</c:f>
              <c:numCache>
                <c:formatCode>0.0</c:formatCode>
                <c:ptCount val="2"/>
                <c:pt idx="0">
                  <c:v>56.387590027700831</c:v>
                </c:pt>
                <c:pt idx="1">
                  <c:v>85.873827791986358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Cells!$U$43:$U$44</c:f>
              <c:numCache>
                <c:formatCode>0.0</c:formatCode>
                <c:ptCount val="2"/>
                <c:pt idx="0">
                  <c:v>54.057832389081014</c:v>
                </c:pt>
                <c:pt idx="1">
                  <c:v>91.16416539050536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Cells!$V$43:$V$44</c:f>
              <c:numCache>
                <c:formatCode>0.0</c:formatCode>
                <c:ptCount val="2"/>
                <c:pt idx="0">
                  <c:v>25.6</c:v>
                </c:pt>
                <c:pt idx="1">
                  <c:v>40.340000000000003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Cells!$W$43:$W$44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Cells!$X$43:$X$44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Cells!$Z$43:$Z$44</c:f>
                <c:numCache>
                  <c:formatCode>General</c:formatCode>
                  <c:ptCount val="2"/>
                  <c:pt idx="0">
                    <c:v>9.1079640238761712</c:v>
                  </c:pt>
                  <c:pt idx="1">
                    <c:v>15.295842752337418</c:v>
                  </c:pt>
                </c:numCache>
              </c:numRef>
            </c:plus>
            <c:minus>
              <c:numRef>
                <c:f>Cells!$Z$43:$Z$44</c:f>
                <c:numCache>
                  <c:formatCode>General</c:formatCode>
                  <c:ptCount val="2"/>
                  <c:pt idx="0">
                    <c:v>9.1079640238761712</c:v>
                  </c:pt>
                  <c:pt idx="1">
                    <c:v>15.295842752337418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Cells!$Q$43:$Q$44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Cells!$Y$43:$Y$44</c:f>
              <c:numCache>
                <c:formatCode>0.0</c:formatCode>
                <c:ptCount val="2"/>
                <c:pt idx="0">
                  <c:v>31.832239683359472</c:v>
                </c:pt>
                <c:pt idx="1">
                  <c:v>49.502913396404821</c:v>
                </c:pt>
              </c:numCache>
            </c:numRef>
          </c:yVal>
          <c:smooth val="0"/>
        </c:ser>
        <c:ser>
          <c:idx val="0"/>
          <c:order val="16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Cells!$R$45:$R$46</c:f>
              <c:numCache>
                <c:formatCode>0.0</c:formatCode>
                <c:ptCount val="2"/>
                <c:pt idx="0">
                  <c:v>6.9395827153169183</c:v>
                </c:pt>
                <c:pt idx="1">
                  <c:v>65.210628645495788</c:v>
                </c:pt>
              </c:numCache>
            </c:numRef>
          </c:yVal>
          <c:smooth val="0"/>
        </c:ser>
        <c:ser>
          <c:idx val="1"/>
          <c:order val="17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Cells!$S$45:$S$46</c:f>
              <c:numCache>
                <c:formatCode>0.0</c:formatCode>
                <c:ptCount val="2"/>
                <c:pt idx="0">
                  <c:v>0.94308943089430897</c:v>
                </c:pt>
                <c:pt idx="1">
                  <c:v>173.97745979485882</c:v>
                </c:pt>
              </c:numCache>
            </c:numRef>
          </c:yVal>
          <c:smooth val="0"/>
        </c:ser>
        <c:ser>
          <c:idx val="2"/>
          <c:order val="18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Cells!$T$45:$T$46</c:f>
              <c:numCache>
                <c:formatCode>0.0</c:formatCode>
                <c:ptCount val="2"/>
                <c:pt idx="0">
                  <c:v>22.173248407643314</c:v>
                </c:pt>
                <c:pt idx="1">
                  <c:v>161.7791411042945</c:v>
                </c:pt>
              </c:numCache>
            </c:numRef>
          </c:yVal>
          <c:smooth val="0"/>
        </c:ser>
        <c:ser>
          <c:idx val="3"/>
          <c:order val="19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Cells!$U$45:$U$46</c:f>
              <c:numCache>
                <c:formatCode>0.0</c:formatCode>
                <c:ptCount val="2"/>
                <c:pt idx="0">
                  <c:v>10.038119440914867</c:v>
                </c:pt>
                <c:pt idx="1">
                  <c:v>95.01</c:v>
                </c:pt>
              </c:numCache>
            </c:numRef>
          </c:yVal>
          <c:smooth val="0"/>
        </c:ser>
        <c:ser>
          <c:idx val="4"/>
          <c:order val="20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Cells!$V$45:$V$46</c:f>
              <c:numCache>
                <c:formatCode>0.0</c:formatCode>
                <c:ptCount val="2"/>
                <c:pt idx="0">
                  <c:v>12.33</c:v>
                </c:pt>
                <c:pt idx="1">
                  <c:v>77.08</c:v>
                </c:pt>
              </c:numCache>
            </c:numRef>
          </c:yVal>
          <c:smooth val="0"/>
        </c:ser>
        <c:ser>
          <c:idx val="5"/>
          <c:order val="21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Cells!$W$45:$W$46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22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Cells!$X$45:$X$46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23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Cells!$Z$45:$Z$46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plus>
            <c:minus>
              <c:numRef>
                <c:f>Cells!$Z$45:$Z$46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Cells!$Y$45:$Y$46</c:f>
              <c:numCache>
                <c:formatCode>0.0</c:formatCode>
                <c:ptCount val="2"/>
                <c:pt idx="0">
                  <c:v>10.484807998953881</c:v>
                </c:pt>
                <c:pt idx="1">
                  <c:v>114.61144590892982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14104"/>
        <c:axId val="195758336"/>
      </c:scatterChart>
      <c:valAx>
        <c:axId val="19501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758336"/>
        <c:crossesAt val="0"/>
        <c:crossBetween val="midCat"/>
      </c:valAx>
      <c:valAx>
        <c:axId val="195758336"/>
        <c:scaling>
          <c:orientation val="minMax"/>
          <c:max val="2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Ma, E3</a:t>
                </a:r>
              </a:p>
            </c:rich>
          </c:tx>
          <c:layout>
            <c:manualLayout>
              <c:xMode val="edge"/>
              <c:yMode val="edge"/>
              <c:x val="1.8115942028985508E-2"/>
              <c:y val="0.371901694106418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014104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9261036147827"/>
          <c:y val="6.78391959798995E-2"/>
          <c:w val="0.80424620919420831"/>
          <c:h val="0.7537688442211057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IgE'!$R$44:$R$48</c:f>
              <c:numCache>
                <c:formatCode>General</c:formatCode>
                <c:ptCount val="5"/>
                <c:pt idx="0">
                  <c:v>0.12</c:v>
                </c:pt>
                <c:pt idx="1">
                  <c:v>0.16</c:v>
                </c:pt>
                <c:pt idx="2">
                  <c:v>0.15</c:v>
                </c:pt>
                <c:pt idx="3">
                  <c:v>1.829</c:v>
                </c:pt>
                <c:pt idx="4">
                  <c:v>0.28699999999999998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IgE'!$S$44:$S$48</c:f>
              <c:numCache>
                <c:formatCode>General</c:formatCode>
                <c:ptCount val="5"/>
                <c:pt idx="0">
                  <c:v>0.35899999999999999</c:v>
                </c:pt>
                <c:pt idx="1">
                  <c:v>0.11</c:v>
                </c:pt>
                <c:pt idx="2">
                  <c:v>0.20300000000000001</c:v>
                </c:pt>
                <c:pt idx="3">
                  <c:v>0.98399999999999999</c:v>
                </c:pt>
                <c:pt idx="4">
                  <c:v>1.2549999999999999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IgE'!$T$44:$T$48</c:f>
              <c:numCache>
                <c:formatCode>General</c:formatCode>
                <c:ptCount val="5"/>
                <c:pt idx="0">
                  <c:v>0.23</c:v>
                </c:pt>
                <c:pt idx="1">
                  <c:v>0.109</c:v>
                </c:pt>
                <c:pt idx="2">
                  <c:v>0.14499999999999999</c:v>
                </c:pt>
                <c:pt idx="3">
                  <c:v>0.13100000000000001</c:v>
                </c:pt>
                <c:pt idx="4">
                  <c:v>0.08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IgE'!$U$44:$U$48</c:f>
              <c:numCache>
                <c:formatCode>General</c:formatCode>
                <c:ptCount val="5"/>
                <c:pt idx="0">
                  <c:v>0.13700000000000001</c:v>
                </c:pt>
                <c:pt idx="1">
                  <c:v>0.19800000000000001</c:v>
                </c:pt>
                <c:pt idx="2">
                  <c:v>0.13900000000000001</c:v>
                </c:pt>
                <c:pt idx="3">
                  <c:v>0.45600000000000002</c:v>
                </c:pt>
                <c:pt idx="4">
                  <c:v>1.706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IgE'!$V$44:$V$48</c:f>
              <c:numCache>
                <c:formatCode>General</c:formatCode>
                <c:ptCount val="5"/>
                <c:pt idx="0">
                  <c:v>1.911</c:v>
                </c:pt>
                <c:pt idx="1">
                  <c:v>0.15</c:v>
                </c:pt>
                <c:pt idx="2">
                  <c:v>0.128</c:v>
                </c:pt>
                <c:pt idx="3">
                  <c:v>0.113</c:v>
                </c:pt>
                <c:pt idx="4">
                  <c:v>0.441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IgE'!$W$44:$W$48</c:f>
              <c:numCache>
                <c:formatCode>General</c:formatCode>
                <c:ptCount val="5"/>
                <c:pt idx="0">
                  <c:v>0.11</c:v>
                </c:pt>
                <c:pt idx="1">
                  <c:v>0.13300000000000001</c:v>
                </c:pt>
                <c:pt idx="2">
                  <c:v>0.10100000000000001</c:v>
                </c:pt>
                <c:pt idx="3">
                  <c:v>0.499</c:v>
                </c:pt>
                <c:pt idx="4">
                  <c:v>0.755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IgE'!$X$44:$X$48</c:f>
              <c:numCache>
                <c:formatCode>General</c:formatCode>
                <c:ptCount val="5"/>
                <c:pt idx="0">
                  <c:v>0.44700000000000001</c:v>
                </c:pt>
                <c:pt idx="1">
                  <c:v>0.28699999999999998</c:v>
                </c:pt>
                <c:pt idx="2">
                  <c:v>0.20899999999999999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IgE'!$Z$44:$Z$48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plus>
            <c:minus>
              <c:numRef>
                <c:f>'spec Ig+Tital IgE'!$Z$44:$Z$47</c:f>
                <c:numCache>
                  <c:formatCode>General</c:formatCode>
                  <c:ptCount val="4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IgE'!$Y$44:$Y$48</c:f>
              <c:numCache>
                <c:formatCode>0.000</c:formatCode>
                <c:ptCount val="5"/>
                <c:pt idx="0">
                  <c:v>0.47342857142857142</c:v>
                </c:pt>
                <c:pt idx="1">
                  <c:v>0.16385714285714287</c:v>
                </c:pt>
                <c:pt idx="2">
                  <c:v>0.15357142857142855</c:v>
                </c:pt>
                <c:pt idx="3">
                  <c:v>0.66866666666666663</c:v>
                </c:pt>
                <c:pt idx="4">
                  <c:v>0.754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56200"/>
        <c:axId val="147455416"/>
      </c:scatterChart>
      <c:valAx>
        <c:axId val="14745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7455416"/>
        <c:crossesAt val="0.1"/>
        <c:crossBetween val="midCat"/>
      </c:valAx>
      <c:valAx>
        <c:axId val="14745541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9245283018868E-2"/>
              <c:y val="0.36180904522613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4562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72727272727275"/>
          <c:y val="8.0555774077078146E-2"/>
          <c:w val="0.69090909090909103"/>
          <c:h val="0.73055753731970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Cells!$R$9:$R$10</c:f>
              <c:numCache>
                <c:formatCode>0.0</c:formatCode>
                <c:ptCount val="2"/>
                <c:pt idx="0">
                  <c:v>34.020322580645164</c:v>
                </c:pt>
                <c:pt idx="1">
                  <c:v>51.670015788718246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Cells!$S$9:$S$10</c:f>
              <c:numCache>
                <c:formatCode>0.0</c:formatCode>
                <c:ptCount val="2"/>
                <c:pt idx="0">
                  <c:v>2.5896860986547088</c:v>
                </c:pt>
                <c:pt idx="1">
                  <c:v>28.849009900990097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Cells!$T$9:$T$10</c:f>
              <c:numCache>
                <c:formatCode>0.0</c:formatCode>
                <c:ptCount val="2"/>
                <c:pt idx="0">
                  <c:v>2.8398314014752368</c:v>
                </c:pt>
                <c:pt idx="1">
                  <c:v>4.8624390243902447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Cells!$U$9:$U$10</c:f>
              <c:numCache>
                <c:formatCode>0.0</c:formatCode>
                <c:ptCount val="2"/>
                <c:pt idx="0">
                  <c:v>2.2908232118758436</c:v>
                </c:pt>
                <c:pt idx="1">
                  <c:v>7.3598304186539476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Cells!$V$9:$V$10</c:f>
              <c:numCache>
                <c:formatCode>0.0</c:formatCode>
                <c:ptCount val="2"/>
                <c:pt idx="0">
                  <c:v>11.67</c:v>
                </c:pt>
                <c:pt idx="1">
                  <c:v>22.13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Cells!$W$9:$W$10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Cells!$X$9:$X$10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plus>
            <c:min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Cells!$Y$9:$Y$10</c:f>
              <c:numCache>
                <c:formatCode>0.0</c:formatCode>
                <c:ptCount val="2"/>
                <c:pt idx="0">
                  <c:v>10.682132658530191</c:v>
                </c:pt>
                <c:pt idx="1">
                  <c:v>22.974259026550506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Cells!$R$13:$R$14</c:f>
              <c:numCache>
                <c:formatCode>0.0</c:formatCode>
                <c:ptCount val="2"/>
                <c:pt idx="0">
                  <c:v>10.501829328586968</c:v>
                </c:pt>
                <c:pt idx="1">
                  <c:v>25.097613476836599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Cells!$S$13:$S$14</c:f>
              <c:numCache>
                <c:formatCode>0.0</c:formatCode>
                <c:ptCount val="2"/>
                <c:pt idx="0">
                  <c:v>0.73170731707317072</c:v>
                </c:pt>
                <c:pt idx="1">
                  <c:v>17.990485800778437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Cells!$T$13:$T$14</c:f>
              <c:numCache>
                <c:formatCode>0.0</c:formatCode>
                <c:ptCount val="2"/>
                <c:pt idx="0">
                  <c:v>37.548525595659356</c:v>
                </c:pt>
                <c:pt idx="1">
                  <c:v>36.346973572037498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Cells!$U$13:$U$14</c:f>
              <c:numCache>
                <c:formatCode>0.0</c:formatCode>
                <c:ptCount val="2"/>
                <c:pt idx="0">
                  <c:v>14.979962857980647</c:v>
                </c:pt>
                <c:pt idx="1">
                  <c:v>21.938131699846863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Cells!$V$13:$V$14</c:f>
              <c:numCache>
                <c:formatCode>0.0</c:formatCode>
                <c:ptCount val="2"/>
                <c:pt idx="0">
                  <c:v>15.567</c:v>
                </c:pt>
                <c:pt idx="1">
                  <c:v>15.65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Cells!$W$13:$W$14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Cells!$X$13:$X$14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Cells!$Z$13:$Z$14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plus>
            <c:minus>
              <c:numRef>
                <c:f>Cells!$Z$13:$Z$14</c:f>
                <c:numCache>
                  <c:formatCode>General</c:formatCode>
                  <c:ptCount val="2"/>
                  <c:pt idx="0">
                    <c:v>5.53213232633082</c:v>
                  </c:pt>
                  <c:pt idx="1">
                    <c:v>3.3166875326701484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Cells!$Q$13:$Q$14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Cells!$Y$13:$Y$14</c:f>
              <c:numCache>
                <c:formatCode>0.0</c:formatCode>
                <c:ptCount val="2"/>
                <c:pt idx="0">
                  <c:v>15.865805019860028</c:v>
                </c:pt>
                <c:pt idx="1">
                  <c:v>23.404640909899879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55984"/>
        <c:axId val="195758728"/>
      </c:scatterChart>
      <c:valAx>
        <c:axId val="19575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758728"/>
        <c:crossesAt val="0"/>
        <c:crossBetween val="midCat"/>
      </c:valAx>
      <c:valAx>
        <c:axId val="195758728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Eos, E3</a:t>
                </a:r>
              </a:p>
            </c:rich>
          </c:tx>
          <c:layout>
            <c:manualLayout>
              <c:xMode val="edge"/>
              <c:yMode val="edge"/>
              <c:x val="1.8181818181818181E-2"/>
              <c:y val="0.3583342082239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755984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89926863701821"/>
          <c:y val="7.989002208705151E-2"/>
          <c:w val="0.77174186106580167"/>
          <c:h val="0.72451985547912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Cells!$R$25:$R$26</c:f>
              <c:numCache>
                <c:formatCode>0.0</c:formatCode>
                <c:ptCount val="2"/>
                <c:pt idx="0">
                  <c:v>0.84838709677419355</c:v>
                </c:pt>
                <c:pt idx="1">
                  <c:v>2.6276938218950563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Cells!$S$25:$S$26</c:f>
              <c:numCache>
                <c:formatCode>0.0</c:formatCode>
                <c:ptCount val="2"/>
                <c:pt idx="0">
                  <c:v>0.11210762331838565</c:v>
                </c:pt>
                <c:pt idx="1">
                  <c:v>0.43316831683168316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Cells!$T$25:$T$26</c:f>
              <c:numCache>
                <c:formatCode>0.0</c:formatCode>
                <c:ptCount val="2"/>
                <c:pt idx="0">
                  <c:v>6.6385669125395161E-2</c:v>
                </c:pt>
                <c:pt idx="1">
                  <c:v>1.2863595302619693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Cells!$U$25:$U$26</c:f>
              <c:numCache>
                <c:formatCode>0.0</c:formatCode>
                <c:ptCount val="2"/>
                <c:pt idx="0">
                  <c:v>0.38573999100314887</c:v>
                </c:pt>
                <c:pt idx="1">
                  <c:v>0.38155802861685212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Cells!$V$25:$V$26</c:f>
              <c:numCache>
                <c:formatCode>0.0</c:formatCode>
                <c:ptCount val="2"/>
                <c:pt idx="0">
                  <c:v>0.32100000000000001</c:v>
                </c:pt>
                <c:pt idx="1">
                  <c:v>1.2370000000000001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Cells!$W$25:$W$26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Cells!$X$25:$X$26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Cells!$Z$25:$Z$26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plus>
            <c:minus>
              <c:numRef>
                <c:f>Cells!$Z$25:$Z$26</c:f>
                <c:numCache>
                  <c:formatCode>General</c:formatCode>
                  <c:ptCount val="2"/>
                  <c:pt idx="0">
                    <c:v>0.12755785569289402</c:v>
                  </c:pt>
                  <c:pt idx="1">
                    <c:v>0.37252162424210727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Cells!$Q$25:$Q$26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Cells!$Y$25:$Y$26</c:f>
              <c:numCache>
                <c:formatCode>0.0</c:formatCode>
                <c:ptCount val="2"/>
                <c:pt idx="0">
                  <c:v>0.34672407604422462</c:v>
                </c:pt>
                <c:pt idx="1">
                  <c:v>1.1931559395211122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Cells!$R$29:$R$30</c:f>
              <c:numCache>
                <c:formatCode>0.0</c:formatCode>
                <c:ptCount val="2"/>
                <c:pt idx="0">
                  <c:v>5.4004746366063481</c:v>
                </c:pt>
                <c:pt idx="1">
                  <c:v>22.916396629941673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Cells!$S$29:$S$30</c:f>
              <c:numCache>
                <c:formatCode>0.0</c:formatCode>
                <c:ptCount val="2"/>
                <c:pt idx="0">
                  <c:v>4.878048780487805E-2</c:v>
                </c:pt>
                <c:pt idx="1">
                  <c:v>16.088387995441305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Cells!$T$29:$T$30</c:f>
              <c:numCache>
                <c:formatCode>0.0</c:formatCode>
                <c:ptCount val="2"/>
                <c:pt idx="0">
                  <c:v>4.9273885350318478</c:v>
                </c:pt>
                <c:pt idx="1">
                  <c:v>14.040315512708151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Cells!$U$29:$U$30</c:f>
              <c:numCache>
                <c:formatCode>0.0</c:formatCode>
                <c:ptCount val="2"/>
                <c:pt idx="0">
                  <c:v>4.6793079855341606</c:v>
                </c:pt>
                <c:pt idx="1">
                  <c:v>17.5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Cells!$V$29:$V$30</c:f>
              <c:numCache>
                <c:formatCode>0.0</c:formatCode>
                <c:ptCount val="2"/>
                <c:pt idx="0">
                  <c:v>3.7</c:v>
                </c:pt>
                <c:pt idx="1">
                  <c:v>9.1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Cells!$W$29:$W$30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Cells!$X$29:$X$30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Cells!$Z$29:$Z$30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plus>
            <c:minus>
              <c:numRef>
                <c:f>Cells!$Z$29:$Z$30</c:f>
                <c:numCache>
                  <c:formatCode>General</c:formatCode>
                  <c:ptCount val="2"/>
                  <c:pt idx="0">
                    <c:v>0.88555517929403593</c:v>
                  </c:pt>
                  <c:pt idx="1">
                    <c:v>2.0646905566016969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Cells!$Q$29:$Q$30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Cells!$Y$29:$Y$30</c:f>
              <c:numCache>
                <c:formatCode>0.0</c:formatCode>
                <c:ptCount val="2"/>
                <c:pt idx="0">
                  <c:v>3.7511903289954467</c:v>
                </c:pt>
                <c:pt idx="1">
                  <c:v>15.929020027618225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56768"/>
        <c:axId val="195755200"/>
      </c:scatterChart>
      <c:valAx>
        <c:axId val="19575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755200"/>
        <c:crossesAt val="0"/>
        <c:crossBetween val="midCat"/>
      </c:valAx>
      <c:valAx>
        <c:axId val="195755200"/>
        <c:scaling>
          <c:orientation val="minMax"/>
          <c:max val="2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Neu, E3</a:t>
                </a:r>
              </a:p>
            </c:rich>
          </c:tx>
          <c:layout>
            <c:manualLayout>
              <c:xMode val="edge"/>
              <c:yMode val="edge"/>
              <c:x val="1.8115942028985508E-2"/>
              <c:y val="0.360882410359862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756768"/>
        <c:crosses val="autoZero"/>
        <c:crossBetween val="midCat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88487844230654"/>
          <c:y val="7.989002208705151E-2"/>
          <c:w val="0.74275625126051326"/>
          <c:h val="0.72451985547912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Cells!$R$41:$R$42</c:f>
              <c:numCache>
                <c:formatCode>0.0</c:formatCode>
                <c:ptCount val="2"/>
                <c:pt idx="0">
                  <c:v>35.971612903225811</c:v>
                </c:pt>
                <c:pt idx="1">
                  <c:v>198.74920543788062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Cells!$S$41:$S$42</c:f>
              <c:numCache>
                <c:formatCode>0.0</c:formatCode>
                <c:ptCount val="2"/>
                <c:pt idx="0">
                  <c:v>5.0448430493273539</c:v>
                </c:pt>
                <c:pt idx="1">
                  <c:v>27.982673267326735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Cells!$T$41:$T$42</c:f>
              <c:numCache>
                <c:formatCode>0.0</c:formatCode>
                <c:ptCount val="2"/>
                <c:pt idx="0">
                  <c:v>2.6628029504741835</c:v>
                </c:pt>
                <c:pt idx="1">
                  <c:v>17.674579945799458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Cells!$U$41:$U$42</c:f>
              <c:numCache>
                <c:formatCode>0.0</c:formatCode>
                <c:ptCount val="2"/>
                <c:pt idx="0">
                  <c:v>13.516644174538913</c:v>
                </c:pt>
                <c:pt idx="1">
                  <c:v>26.564917859035507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Cells!$V$41:$V$42</c:f>
              <c:numCache>
                <c:formatCode>0.0</c:formatCode>
                <c:ptCount val="2"/>
                <c:pt idx="0">
                  <c:v>10.87</c:v>
                </c:pt>
                <c:pt idx="1">
                  <c:v>50.54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Cells!$W$41:$W$42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Cells!$X$41:$X$42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Cells!$Z$41:$Z$42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plus>
            <c:minus>
              <c:numRef>
                <c:f>Cells!$Z$41:$Z$42</c:f>
                <c:numCache>
                  <c:formatCode>General</c:formatCode>
                  <c:ptCount val="2"/>
                  <c:pt idx="0">
                    <c:v>5.4245679055773568</c:v>
                  </c:pt>
                  <c:pt idx="1">
                    <c:v>31.200572882212455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Cells!$Q$41:$Q$42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Cells!$Y$41:$Y$42</c:f>
              <c:numCache>
                <c:formatCode>0.0</c:formatCode>
                <c:ptCount val="2"/>
                <c:pt idx="0">
                  <c:v>13.613180615513253</c:v>
                </c:pt>
                <c:pt idx="1">
                  <c:v>64.302275302008468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Cells!$R$45:$R$46</c:f>
              <c:numCache>
                <c:formatCode>0.0</c:formatCode>
                <c:ptCount val="2"/>
                <c:pt idx="0">
                  <c:v>6.9395827153169183</c:v>
                </c:pt>
                <c:pt idx="1">
                  <c:v>65.210628645495788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Cells!$S$45:$S$46</c:f>
              <c:numCache>
                <c:formatCode>0.0</c:formatCode>
                <c:ptCount val="2"/>
                <c:pt idx="0">
                  <c:v>0.94308943089430897</c:v>
                </c:pt>
                <c:pt idx="1">
                  <c:v>173.97745979485882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Cells!$T$45:$T$46</c:f>
              <c:numCache>
                <c:formatCode>0.0</c:formatCode>
                <c:ptCount val="2"/>
                <c:pt idx="0">
                  <c:v>22.173248407643314</c:v>
                </c:pt>
                <c:pt idx="1">
                  <c:v>161.7791411042945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Cells!$U$45:$U$46</c:f>
              <c:numCache>
                <c:formatCode>0.0</c:formatCode>
                <c:ptCount val="2"/>
                <c:pt idx="0">
                  <c:v>10.038119440914867</c:v>
                </c:pt>
                <c:pt idx="1">
                  <c:v>95.01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Cells!$V$45:$V$46</c:f>
              <c:numCache>
                <c:formatCode>0.0</c:formatCode>
                <c:ptCount val="2"/>
                <c:pt idx="0">
                  <c:v>12.33</c:v>
                </c:pt>
                <c:pt idx="1">
                  <c:v>77.08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Cells!$W$45:$W$46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Cells!$X$45:$X$46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Cells!$Z$45:$Z$46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plus>
            <c:minus>
              <c:numRef>
                <c:f>Cells!$Z$45:$Z$46</c:f>
                <c:numCache>
                  <c:formatCode>General</c:formatCode>
                  <c:ptCount val="2"/>
                  <c:pt idx="0">
                    <c:v>3.1998521272787501</c:v>
                  </c:pt>
                  <c:pt idx="1">
                    <c:v>20.473744024620057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Cells!$Q$45:$Q$46</c:f>
              <c:numCache>
                <c:formatCode>General</c:formatCode>
                <c:ptCount val="2"/>
                <c:pt idx="0">
                  <c:v>1.4</c:v>
                </c:pt>
                <c:pt idx="1">
                  <c:v>3.4</c:v>
                </c:pt>
              </c:numCache>
            </c:numRef>
          </c:xVal>
          <c:yVal>
            <c:numRef>
              <c:f>Cells!$Y$45:$Y$46</c:f>
              <c:numCache>
                <c:formatCode>0.0</c:formatCode>
                <c:ptCount val="2"/>
                <c:pt idx="0">
                  <c:v>10.484807998953881</c:v>
                </c:pt>
                <c:pt idx="1">
                  <c:v>114.61144590892982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57552"/>
        <c:axId val="195755592"/>
      </c:scatterChart>
      <c:valAx>
        <c:axId val="19575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755592"/>
        <c:crossesAt val="0"/>
        <c:crossBetween val="midCat"/>
      </c:valAx>
      <c:valAx>
        <c:axId val="195755592"/>
        <c:scaling>
          <c:orientation val="minMax"/>
          <c:max val="2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Ma, E3</a:t>
                </a:r>
              </a:p>
            </c:rich>
          </c:tx>
          <c:layout>
            <c:manualLayout>
              <c:xMode val="edge"/>
              <c:yMode val="edge"/>
              <c:x val="1.8115942028985508E-2"/>
              <c:y val="0.371901694106418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5757552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72727272727275"/>
          <c:y val="8.0555774077078146E-2"/>
          <c:w val="0.69090909090909103"/>
          <c:h val="0.73055753731970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Cells!$R$9:$R$10</c:f>
              <c:numCache>
                <c:formatCode>0.0</c:formatCode>
                <c:ptCount val="2"/>
                <c:pt idx="0">
                  <c:v>34.020322580645164</c:v>
                </c:pt>
                <c:pt idx="1">
                  <c:v>51.670015788718246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Cells!$S$9:$S$10</c:f>
              <c:numCache>
                <c:formatCode>0.0</c:formatCode>
                <c:ptCount val="2"/>
                <c:pt idx="0">
                  <c:v>2.5896860986547088</c:v>
                </c:pt>
                <c:pt idx="1">
                  <c:v>28.849009900990097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Cells!$T$9:$T$10</c:f>
              <c:numCache>
                <c:formatCode>0.0</c:formatCode>
                <c:ptCount val="2"/>
                <c:pt idx="0">
                  <c:v>2.8398314014752368</c:v>
                </c:pt>
                <c:pt idx="1">
                  <c:v>4.8624390243902447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Cells!$U$9:$U$10</c:f>
              <c:numCache>
                <c:formatCode>0.0</c:formatCode>
                <c:ptCount val="2"/>
                <c:pt idx="0">
                  <c:v>2.2908232118758436</c:v>
                </c:pt>
                <c:pt idx="1">
                  <c:v>7.3598304186539476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Cells!$V$9:$V$10</c:f>
              <c:numCache>
                <c:formatCode>0.0</c:formatCode>
                <c:ptCount val="2"/>
                <c:pt idx="0">
                  <c:v>11.67</c:v>
                </c:pt>
                <c:pt idx="1">
                  <c:v>22.13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Cells!$W$9:$W$10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Cells!$X$9:$X$10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7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plus>
            <c:minus>
              <c:numRef>
                <c:f>Cells!$Z$9:$Z$10</c:f>
                <c:numCache>
                  <c:formatCode>General</c:formatCode>
                  <c:ptCount val="2"/>
                  <c:pt idx="0">
                    <c:v>5.5858507488092011</c:v>
                  </c:pt>
                  <c:pt idx="1">
                    <c:v>7.7504549345777489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Cells!$Q$9:$Q$10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Cells!$Y$9:$Y$10</c:f>
              <c:numCache>
                <c:formatCode>0.0</c:formatCode>
                <c:ptCount val="2"/>
                <c:pt idx="0">
                  <c:v>10.682132658530191</c:v>
                </c:pt>
                <c:pt idx="1">
                  <c:v>22.974259026550506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Cells!$R$8</c:f>
              <c:strCache>
                <c:ptCount val="1"/>
                <c:pt idx="0">
                  <c:v>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Cells!$R$11:$R$12</c:f>
              <c:numCache>
                <c:formatCode>0.0</c:formatCode>
                <c:ptCount val="2"/>
                <c:pt idx="0">
                  <c:v>40.648801369863016</c:v>
                </c:pt>
                <c:pt idx="1">
                  <c:v>77.090084251458208</c:v>
                </c:pt>
              </c:numCache>
            </c:numRef>
          </c:yVal>
          <c:smooth val="0"/>
        </c:ser>
        <c:ser>
          <c:idx val="1"/>
          <c:order val="9"/>
          <c:tx>
            <c:strRef>
              <c:f>Cells!$S$8</c:f>
              <c:strCache>
                <c:ptCount val="1"/>
                <c:pt idx="0">
                  <c:v>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Cells!$S$11:$S$12</c:f>
              <c:numCache>
                <c:formatCode>0.0</c:formatCode>
                <c:ptCount val="2"/>
                <c:pt idx="0">
                  <c:v>2.6391456384084679</c:v>
                </c:pt>
                <c:pt idx="1">
                  <c:v>63.378498163859696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Cells!$T$8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Cells!$T$11:$T$12</c:f>
              <c:numCache>
                <c:formatCode>0.0</c:formatCode>
                <c:ptCount val="2"/>
                <c:pt idx="0">
                  <c:v>4.5124284395198524</c:v>
                </c:pt>
                <c:pt idx="1">
                  <c:v>81.32340052585451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Cells!$U$8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Cells!$U$11:$U$12</c:f>
              <c:numCache>
                <c:formatCode>0.0</c:formatCode>
                <c:ptCount val="2"/>
                <c:pt idx="0">
                  <c:v>20.042086675005518</c:v>
                </c:pt>
                <c:pt idx="1">
                  <c:v>21.938131699846863</c:v>
                </c:pt>
              </c:numCache>
            </c:numRef>
          </c:yVal>
          <c:smooth val="0"/>
        </c:ser>
        <c:ser>
          <c:idx val="4"/>
          <c:order val="12"/>
          <c:tx>
            <c:strRef>
              <c:f>Cells!$V$8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Cells!$V$11:$V$12</c:f>
              <c:numCache>
                <c:formatCode>0.0</c:formatCode>
                <c:ptCount val="2"/>
                <c:pt idx="0">
                  <c:v>15.67</c:v>
                </c:pt>
                <c:pt idx="1">
                  <c:v>15.1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Cells!$W$8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Cells!$W$11:$W$12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14"/>
          <c:tx>
            <c:strRef>
              <c:f>Cells!$X$8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Cells!$X$11:$X$12</c:f>
              <c:numCache>
                <c:formatCode>0.0</c:formatCode>
                <c:ptCount val="2"/>
              </c:numCache>
            </c:numRef>
          </c:yVal>
          <c:smooth val="0"/>
        </c:ser>
        <c:ser>
          <c:idx val="7"/>
          <c:order val="15"/>
          <c:tx>
            <c:strRef>
              <c:f>Cells!$Y$8</c:f>
              <c:strCache>
                <c:ptCount val="1"/>
                <c:pt idx="0">
                  <c:v>mean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Cells!$Z$11:$Z$12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plus>
            <c:minus>
              <c:numRef>
                <c:f>Cells!$Z$11:$Z$12</c:f>
                <c:numCache>
                  <c:formatCode>General</c:formatCode>
                  <c:ptCount val="2"/>
                  <c:pt idx="0">
                    <c:v>6.2559432413335712</c:v>
                  </c:pt>
                  <c:pt idx="1">
                    <c:v>12.770679499772548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Cells!$Q$11:$Q$12</c:f>
              <c:numCache>
                <c:formatCode>General</c:formatCode>
                <c:ptCount val="2"/>
                <c:pt idx="0">
                  <c:v>1.2</c:v>
                </c:pt>
                <c:pt idx="1">
                  <c:v>3.2</c:v>
                </c:pt>
              </c:numCache>
            </c:numRef>
          </c:xVal>
          <c:yVal>
            <c:numRef>
              <c:f>Cells!$Y$11:$Y$12</c:f>
              <c:numCache>
                <c:formatCode>0.0</c:formatCode>
                <c:ptCount val="2"/>
                <c:pt idx="0">
                  <c:v>16.70249242455937</c:v>
                </c:pt>
                <c:pt idx="1">
                  <c:v>51.76602292820386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671984"/>
        <c:axId val="196673160"/>
      </c:scatterChart>
      <c:valAx>
        <c:axId val="19667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673160"/>
        <c:crossesAt val="0"/>
        <c:crossBetween val="midCat"/>
      </c:valAx>
      <c:valAx>
        <c:axId val="196673160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Eos, E3</a:t>
                </a:r>
              </a:p>
            </c:rich>
          </c:tx>
          <c:layout>
            <c:manualLayout>
              <c:xMode val="edge"/>
              <c:yMode val="edge"/>
              <c:x val="1.8181818181818181E-2"/>
              <c:y val="0.3583342082239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6671984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2'!$L$40:$L$44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plus>
            <c:minus>
              <c:numRef>
                <c:f>'Figure 2'!$L$40:$L$44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2'!$K$40:$K$44</c:f>
              <c:numCache>
                <c:formatCode>0.000</c:formatCode>
                <c:ptCount val="5"/>
                <c:pt idx="0">
                  <c:v>0.21180000000000004</c:v>
                </c:pt>
                <c:pt idx="1">
                  <c:v>0.1424</c:v>
                </c:pt>
                <c:pt idx="2">
                  <c:v>0.28099999999999997</c:v>
                </c:pt>
                <c:pt idx="3">
                  <c:v>0.20980000000000004</c:v>
                </c:pt>
                <c:pt idx="4">
                  <c:v>0.27440000000000003</c:v>
                </c:pt>
              </c:numCache>
            </c:numRef>
          </c:val>
        </c:ser>
        <c:ser>
          <c:idx val="14"/>
          <c:order val="13"/>
          <c:spPr>
            <a:solidFill>
              <a:schemeClr val="bg1">
                <a:lumMod val="6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2'!$L$50:$L$54</c:f>
                <c:numCache>
                  <c:formatCode>General</c:formatCode>
                  <c:ptCount val="5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  <c:pt idx="4">
                    <c:v>0.72850493799001059</c:v>
                  </c:pt>
                </c:numCache>
              </c:numRef>
            </c:plus>
            <c:minus>
              <c:numRef>
                <c:f>'Figure 2'!$L$50:$L$54</c:f>
                <c:numCache>
                  <c:formatCode>General</c:formatCode>
                  <c:ptCount val="5"/>
                  <c:pt idx="0">
                    <c:v>0.10256507501754944</c:v>
                  </c:pt>
                  <c:pt idx="1">
                    <c:v>5.644687921877347E-2</c:v>
                  </c:pt>
                  <c:pt idx="2">
                    <c:v>0.11234437150674773</c:v>
                  </c:pt>
                  <c:pt idx="3">
                    <c:v>2.1586982891281168</c:v>
                  </c:pt>
                  <c:pt idx="4">
                    <c:v>0.72850493799001059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2'!$K$50:$K$54</c:f>
              <c:numCache>
                <c:formatCode>0.000</c:formatCode>
                <c:ptCount val="5"/>
                <c:pt idx="0">
                  <c:v>0.22866666666666666</c:v>
                </c:pt>
                <c:pt idx="1">
                  <c:v>0.19433333333333336</c:v>
                </c:pt>
                <c:pt idx="2">
                  <c:v>0.28049999999999997</c:v>
                </c:pt>
                <c:pt idx="3">
                  <c:v>4.6501666666666663</c:v>
                </c:pt>
                <c:pt idx="4">
                  <c:v>1.9183333333333337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6670416"/>
        <c:axId val="196670808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2'!$E$40:$E$44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0.25800000000000001</c:v>
                </c:pt>
                <c:pt idx="4">
                  <c:v>0.442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2'!$F$40:$F$44</c:f>
              <c:numCache>
                <c:formatCode>General</c:formatCode>
                <c:ptCount val="5"/>
                <c:pt idx="0">
                  <c:v>0.18099999999999999</c:v>
                </c:pt>
                <c:pt idx="1">
                  <c:v>0.254</c:v>
                </c:pt>
                <c:pt idx="2">
                  <c:v>0.11</c:v>
                </c:pt>
                <c:pt idx="3">
                  <c:v>0.31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2'!$G$40:$G$44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0.47599999999999998</c:v>
                </c:pt>
                <c:pt idx="3">
                  <c:v>0.11</c:v>
                </c:pt>
                <c:pt idx="4">
                  <c:v>0.46700000000000003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2'!$H$40:$H$44</c:f>
              <c:numCache>
                <c:formatCode>General</c:formatCode>
                <c:ptCount val="5"/>
                <c:pt idx="0">
                  <c:v>0.54800000000000004</c:v>
                </c:pt>
                <c:pt idx="1">
                  <c:v>0.128</c:v>
                </c:pt>
                <c:pt idx="2">
                  <c:v>0.59899999999999998</c:v>
                </c:pt>
                <c:pt idx="3">
                  <c:v>0.27100000000000002</c:v>
                </c:pt>
                <c:pt idx="4">
                  <c:v>0.253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2'!$I$40:$I$44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0.11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2'!$J$40:$J$44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2'!$E$50:$E$54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0.59699999999999998</c:v>
                </c:pt>
                <c:pt idx="4">
                  <c:v>1.2150000000000001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2'!$F$50:$F$54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2.95</c:v>
                </c:pt>
                <c:pt idx="4">
                  <c:v>1.327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2'!$G$50:$G$54</c:f>
              <c:numCache>
                <c:formatCode>General</c:formatCode>
                <c:ptCount val="5"/>
                <c:pt idx="0">
                  <c:v>0.73899999999999999</c:v>
                </c:pt>
                <c:pt idx="1">
                  <c:v>0.254</c:v>
                </c:pt>
                <c:pt idx="2">
                  <c:v>0.12</c:v>
                </c:pt>
                <c:pt idx="3">
                  <c:v>2.1709999999999998</c:v>
                </c:pt>
                <c:pt idx="4">
                  <c:v>2.714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2'!$H$50:$H$54</c:f>
              <c:numCache>
                <c:formatCode>General</c:formatCode>
                <c:ptCount val="5"/>
                <c:pt idx="0">
                  <c:v>0.17299999999999999</c:v>
                </c:pt>
                <c:pt idx="1">
                  <c:v>0.12</c:v>
                </c:pt>
                <c:pt idx="2">
                  <c:v>0.76900000000000002</c:v>
                </c:pt>
                <c:pt idx="3">
                  <c:v>8.593</c:v>
                </c:pt>
                <c:pt idx="4">
                  <c:v>0.86399999999999999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2'!$I$50:$I$54</c:f>
              <c:numCache>
                <c:formatCode>General</c:formatCode>
                <c:ptCount val="5"/>
                <c:pt idx="0">
                  <c:v>0.12</c:v>
                </c:pt>
                <c:pt idx="1">
                  <c:v>0.13</c:v>
                </c:pt>
                <c:pt idx="2">
                  <c:v>0.45400000000000001</c:v>
                </c:pt>
                <c:pt idx="3">
                  <c:v>0.1</c:v>
                </c:pt>
                <c:pt idx="4">
                  <c:v>0.23200000000000001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2'!$J$50:$J$54</c:f>
              <c:numCache>
                <c:formatCode>General</c:formatCode>
                <c:ptCount val="5"/>
                <c:pt idx="0">
                  <c:v>0.13</c:v>
                </c:pt>
                <c:pt idx="1">
                  <c:v>0.45200000000000001</c:v>
                </c:pt>
                <c:pt idx="2">
                  <c:v>0.13</c:v>
                </c:pt>
                <c:pt idx="3">
                  <c:v>13.49</c:v>
                </c:pt>
                <c:pt idx="4">
                  <c:v>5.1580000000000004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670416"/>
        <c:axId val="196670808"/>
      </c:scatterChart>
      <c:catAx>
        <c:axId val="19667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670808"/>
        <c:crossesAt val="0"/>
        <c:auto val="1"/>
        <c:lblAlgn val="ctr"/>
        <c:lblOffset val="100"/>
        <c:tickMarkSkip val="1"/>
        <c:noMultiLvlLbl val="0"/>
      </c:catAx>
      <c:valAx>
        <c:axId val="196670808"/>
        <c:scaling>
          <c:logBase val="10"/>
          <c:orientation val="minMax"/>
          <c:max val="100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IgA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6670416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43027163935669"/>
          <c:y val="0.15146500882822145"/>
          <c:w val="0.78130855624179762"/>
          <c:h val="0.63718429861040715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2'!$L$40:$L$44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plus>
            <c:minus>
              <c:numRef>
                <c:f>'Figure 2'!$L$40:$L$44</c:f>
                <c:numCache>
                  <c:formatCode>General</c:formatCode>
                  <c:ptCount val="5"/>
                  <c:pt idx="0">
                    <c:v>7.7783968073736928E-2</c:v>
                  </c:pt>
                  <c:pt idx="1">
                    <c:v>2.5823545010021987E-2</c:v>
                  </c:pt>
                  <c:pt idx="2">
                    <c:v>9.7249127260966073E-2</c:v>
                  </c:pt>
                  <c:pt idx="3">
                    <c:v>3.9848108112137709E-2</c:v>
                  </c:pt>
                  <c:pt idx="4">
                    <c:v>7.1598980398949089E-2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1'!$U$6:$U$10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cat>
          <c:val>
            <c:numRef>
              <c:f>'Figure 2'!$K$40:$K$44</c:f>
              <c:numCache>
                <c:formatCode>0.000</c:formatCode>
                <c:ptCount val="5"/>
                <c:pt idx="0">
                  <c:v>0.21180000000000004</c:v>
                </c:pt>
                <c:pt idx="1">
                  <c:v>0.1424</c:v>
                </c:pt>
                <c:pt idx="2">
                  <c:v>0.28099999999999997</c:v>
                </c:pt>
                <c:pt idx="3">
                  <c:v>0.20980000000000004</c:v>
                </c:pt>
                <c:pt idx="4">
                  <c:v>0.27440000000000003</c:v>
                </c:pt>
              </c:numCache>
            </c:numRef>
          </c:val>
        </c:ser>
        <c:ser>
          <c:idx val="14"/>
          <c:order val="13"/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2'!$L$45:$L$49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plus>
            <c:minus>
              <c:numRef>
                <c:f>'Figure 2'!$L$45:$L$49</c:f>
                <c:numCache>
                  <c:formatCode>General</c:formatCode>
                  <c:ptCount val="5"/>
                  <c:pt idx="0">
                    <c:v>1.1904567539715565E-2</c:v>
                  </c:pt>
                  <c:pt idx="1">
                    <c:v>7.9722550957651607E-3</c:v>
                  </c:pt>
                  <c:pt idx="2">
                    <c:v>3.744231529795642E-2</c:v>
                  </c:pt>
                  <c:pt idx="3">
                    <c:v>7.2720445705845391E-2</c:v>
                  </c:pt>
                  <c:pt idx="4">
                    <c:v>7.4572966335436128E-2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'Figure 1'!$V$6:$V$10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cat>
          <c:val>
            <c:numRef>
              <c:f>'Figure 2'!$K$45:$K$49</c:f>
              <c:numCache>
                <c:formatCode>0.000</c:formatCode>
                <c:ptCount val="5"/>
                <c:pt idx="0">
                  <c:v>0.13033333333333333</c:v>
                </c:pt>
                <c:pt idx="1">
                  <c:v>0.1255</c:v>
                </c:pt>
                <c:pt idx="2">
                  <c:v>0.17166666666666666</c:v>
                </c:pt>
                <c:pt idx="3">
                  <c:v>0.26600000000000001</c:v>
                </c:pt>
                <c:pt idx="4">
                  <c:v>0.21533333333333329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6670024"/>
        <c:axId val="196671592"/>
      </c:barChar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2'!$E$40:$E$44</c:f>
              <c:numCache>
                <c:formatCode>General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0.25800000000000001</c:v>
                </c:pt>
                <c:pt idx="4">
                  <c:v>0.442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2'!$F$40:$F$44</c:f>
              <c:numCache>
                <c:formatCode>General</c:formatCode>
                <c:ptCount val="5"/>
                <c:pt idx="0">
                  <c:v>0.18099999999999999</c:v>
                </c:pt>
                <c:pt idx="1">
                  <c:v>0.254</c:v>
                </c:pt>
                <c:pt idx="2">
                  <c:v>0.11</c:v>
                </c:pt>
                <c:pt idx="3">
                  <c:v>0.31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2'!$G$40:$G$44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0.47599999999999998</c:v>
                </c:pt>
                <c:pt idx="3">
                  <c:v>0.11</c:v>
                </c:pt>
                <c:pt idx="4">
                  <c:v>0.46700000000000003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2'!$H$40:$H$44</c:f>
              <c:numCache>
                <c:formatCode>General</c:formatCode>
                <c:ptCount val="5"/>
                <c:pt idx="0">
                  <c:v>0.54800000000000004</c:v>
                </c:pt>
                <c:pt idx="1">
                  <c:v>0.128</c:v>
                </c:pt>
                <c:pt idx="2">
                  <c:v>0.59899999999999998</c:v>
                </c:pt>
                <c:pt idx="3">
                  <c:v>0.27100000000000002</c:v>
                </c:pt>
                <c:pt idx="4">
                  <c:v>0.253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2'!$I$40:$I$44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0.11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'Figure 2'!$W$7:$W$11</c:f>
              <c:numCache>
                <c:formatCode>0.00</c:formatCode>
                <c:ptCount val="5"/>
                <c:pt idx="0" formatCode="General">
                  <c:v>0.85</c:v>
                </c:pt>
                <c:pt idx="1">
                  <c:v>1.85</c:v>
                </c:pt>
                <c:pt idx="2">
                  <c:v>2.85</c:v>
                </c:pt>
                <c:pt idx="3">
                  <c:v>3.85</c:v>
                </c:pt>
                <c:pt idx="4">
                  <c:v>4.8499999999999996</c:v>
                </c:pt>
              </c:numCache>
            </c:numRef>
          </c:xVal>
          <c:yVal>
            <c:numRef>
              <c:f>'Figure 2'!$J$40:$J$44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2'!$E$45:$E$49</c:f>
              <c:numCache>
                <c:formatCode>General</c:formatCode>
                <c:ptCount val="5"/>
                <c:pt idx="0">
                  <c:v>0.13300000000000001</c:v>
                </c:pt>
                <c:pt idx="1">
                  <c:v>0.1</c:v>
                </c:pt>
                <c:pt idx="2">
                  <c:v>0.1</c:v>
                </c:pt>
                <c:pt idx="3">
                  <c:v>0.56799999999999995</c:v>
                </c:pt>
                <c:pt idx="4">
                  <c:v>0.1</c:v>
                </c:pt>
              </c:numCache>
            </c:numRef>
          </c:yVal>
          <c:smooth val="0"/>
        </c:ser>
        <c:ser>
          <c:idx val="8"/>
          <c:order val="8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2'!$F$45:$F$49</c:f>
              <c:numCache>
                <c:formatCode>General</c:formatCode>
                <c:ptCount val="5"/>
                <c:pt idx="0">
                  <c:v>0.1</c:v>
                </c:pt>
                <c:pt idx="1">
                  <c:v>0.11</c:v>
                </c:pt>
                <c:pt idx="2">
                  <c:v>0.32400000000000001</c:v>
                </c:pt>
                <c:pt idx="3">
                  <c:v>0.30099999999999999</c:v>
                </c:pt>
                <c:pt idx="4">
                  <c:v>0.56699999999999995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2'!$G$45:$G$49</c:f>
              <c:numCache>
                <c:formatCode>General</c:formatCode>
                <c:ptCount val="5"/>
                <c:pt idx="0">
                  <c:v>0.183</c:v>
                </c:pt>
                <c:pt idx="1">
                  <c:v>0.12</c:v>
                </c:pt>
                <c:pt idx="2">
                  <c:v>0.11</c:v>
                </c:pt>
                <c:pt idx="3">
                  <c:v>0.17399999999999999</c:v>
                </c:pt>
                <c:pt idx="4">
                  <c:v>0.11</c:v>
                </c:pt>
              </c:numCache>
            </c:numRef>
          </c:yVal>
          <c:smooth val="0"/>
        </c:ser>
        <c:ser>
          <c:idx val="10"/>
          <c:order val="10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2'!$H$45:$H$49</c:f>
              <c:numCache>
                <c:formatCode>General</c:formatCode>
                <c:ptCount val="5"/>
                <c:pt idx="0">
                  <c:v>0.11</c:v>
                </c:pt>
                <c:pt idx="1">
                  <c:v>0.13</c:v>
                </c:pt>
                <c:pt idx="2">
                  <c:v>0.12</c:v>
                </c:pt>
                <c:pt idx="3">
                  <c:v>0.1</c:v>
                </c:pt>
                <c:pt idx="4">
                  <c:v>0.26500000000000001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2'!$I$45:$I$49</c:f>
              <c:numCache>
                <c:formatCode>General</c:formatCode>
                <c:ptCount val="5"/>
                <c:pt idx="0">
                  <c:v>0.13600000000000001</c:v>
                </c:pt>
                <c:pt idx="1">
                  <c:v>0.153</c:v>
                </c:pt>
                <c:pt idx="2">
                  <c:v>0.246</c:v>
                </c:pt>
                <c:pt idx="3">
                  <c:v>0.34300000000000003</c:v>
                </c:pt>
                <c:pt idx="4">
                  <c:v>0.12</c:v>
                </c:pt>
              </c:numCache>
            </c:numRef>
          </c:yVal>
          <c:smooth val="0"/>
        </c:ser>
        <c:ser>
          <c:idx val="12"/>
          <c:order val="12"/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'Figure 2'!$X$7:$X$11</c:f>
              <c:numCache>
                <c:formatCode>0.00</c:formatCode>
                <c:ptCount val="5"/>
                <c:pt idx="0">
                  <c:v>1.2</c:v>
                </c:pt>
                <c:pt idx="1">
                  <c:v>2.2000000000000002</c:v>
                </c:pt>
                <c:pt idx="2">
                  <c:v>3.2</c:v>
                </c:pt>
                <c:pt idx="3">
                  <c:v>4.2</c:v>
                </c:pt>
                <c:pt idx="4">
                  <c:v>5.2</c:v>
                </c:pt>
              </c:numCache>
            </c:numRef>
          </c:xVal>
          <c:yVal>
            <c:numRef>
              <c:f>'Figure 2'!$J$45:$J$49</c:f>
              <c:numCache>
                <c:formatCode>General</c:formatCode>
                <c:ptCount val="5"/>
                <c:pt idx="0">
                  <c:v>0.12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0.11</c:v>
                </c:pt>
                <c:pt idx="4">
                  <c:v>0.13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670024"/>
        <c:axId val="196671592"/>
      </c:scatterChart>
      <c:catAx>
        <c:axId val="196670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671592"/>
        <c:crossesAt val="0"/>
        <c:auto val="1"/>
        <c:lblAlgn val="ctr"/>
        <c:lblOffset val="100"/>
        <c:tickMarkSkip val="1"/>
        <c:noMultiLvlLbl val="0"/>
      </c:catAx>
      <c:valAx>
        <c:axId val="196671592"/>
        <c:scaling>
          <c:logBase val="10"/>
          <c:orientation val="minMax"/>
          <c:max val="100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IgA</a:t>
                </a:r>
                <a:r>
                  <a:rPr lang="en-US" sz="105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titre*10-3</a:t>
                </a:r>
                <a:endParaRPr lang="ru-RU" sz="105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84876573972557E-3"/>
              <c:y val="0.37400731465943804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96670024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027508840654"/>
          <c:y val="0.10479057235710081"/>
          <c:w val="0.78873347922188508"/>
          <c:h val="0.703593842969105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PCR!$AD$7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PCR!$AI$7:$AK$7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0.1661215383052943</c:v>
                  </c:pt>
                  <c:pt idx="2">
                    <c:v>1.3663531265093027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PCR!$AE$7:$AG$7</c:f>
              <c:numCache>
                <c:formatCode>0.0</c:formatCode>
                <c:ptCount val="3"/>
                <c:pt idx="0">
                  <c:v>1</c:v>
                </c:pt>
                <c:pt idx="1">
                  <c:v>0.50208748626528932</c:v>
                </c:pt>
                <c:pt idx="2">
                  <c:v>3.8674276165238886</c:v>
                </c:pt>
              </c:numCache>
            </c:numRef>
          </c:val>
        </c:ser>
        <c:ser>
          <c:idx val="1"/>
          <c:order val="1"/>
          <c:tx>
            <c:strRef>
              <c:f>PCR!$AD$8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PCR!$AI$8:$AK$8</c:f>
                <c:numCache>
                  <c:formatCode>General</c:formatCode>
                  <c:ptCount val="3"/>
                  <c:pt idx="0">
                    <c:v>2.4851933735933378</c:v>
                  </c:pt>
                  <c:pt idx="1">
                    <c:v>7.006562169248622</c:v>
                  </c:pt>
                  <c:pt idx="2">
                    <c:v>2.8991245101215219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PCR!$AE$8:$AG$8</c:f>
              <c:numCache>
                <c:formatCode>0.0</c:formatCode>
                <c:ptCount val="3"/>
                <c:pt idx="0">
                  <c:v>5.1858823193166215</c:v>
                </c:pt>
                <c:pt idx="1">
                  <c:v>10.225838697268506</c:v>
                </c:pt>
                <c:pt idx="2">
                  <c:v>6.918900511911013</c:v>
                </c:pt>
              </c:numCache>
            </c:numRef>
          </c:val>
        </c:ser>
        <c:ser>
          <c:idx val="2"/>
          <c:order val="2"/>
          <c:tx>
            <c:strRef>
              <c:f>PCR!$AD$9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PCR!$AI$9:$AK$9</c:f>
                <c:numCache>
                  <c:formatCode>General</c:formatCode>
                  <c:ptCount val="3"/>
                  <c:pt idx="0">
                    <c:v>0.43088836457511404</c:v>
                  </c:pt>
                  <c:pt idx="1">
                    <c:v>17.612005832203245</c:v>
                  </c:pt>
                  <c:pt idx="2">
                    <c:v>33.480098012637136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PCR!$AE$9:$AG$9</c:f>
              <c:numCache>
                <c:formatCode>0.0</c:formatCode>
                <c:ptCount val="3"/>
                <c:pt idx="0">
                  <c:v>0.70824521133318286</c:v>
                </c:pt>
                <c:pt idx="1">
                  <c:v>25.115072837355491</c:v>
                </c:pt>
                <c:pt idx="2" formatCode="0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3024"/>
        <c:axId val="145556552"/>
      </c:barChart>
      <c:catAx>
        <c:axId val="1455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655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655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epsilon, Ct (norm)</a:t>
                </a:r>
              </a:p>
            </c:rich>
          </c:tx>
          <c:layout>
            <c:manualLayout>
              <c:xMode val="edge"/>
              <c:yMode val="edge"/>
              <c:x val="1.4084507042253521E-2"/>
              <c:y val="0.1616769610385528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3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3802905622712649"/>
          <c:y val="1.4970059880239521E-2"/>
          <c:w val="0.21408480277993414"/>
          <c:h val="0.209581152655319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52054794520546"/>
          <c:y val="0.10416696942129787"/>
          <c:w val="0.73972602739726023"/>
          <c:h val="0.71428779031747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PCR!$AD$11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PCR!$AI$11:$AK$11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0.18933745399990062</c:v>
                  </c:pt>
                  <c:pt idx="2">
                    <c:v>0.44019226601501171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PCR!$AE$11:$AG$11</c:f>
              <c:numCache>
                <c:formatCode>0.0</c:formatCode>
                <c:ptCount val="3"/>
                <c:pt idx="0">
                  <c:v>1.0000000000000002</c:v>
                </c:pt>
                <c:pt idx="1">
                  <c:v>0.29274197732522816</c:v>
                </c:pt>
                <c:pt idx="2">
                  <c:v>1.012695572127124</c:v>
                </c:pt>
              </c:numCache>
            </c:numRef>
          </c:val>
        </c:ser>
        <c:ser>
          <c:idx val="1"/>
          <c:order val="1"/>
          <c:tx>
            <c:strRef>
              <c:f>PCR!$AD$12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PCR!$AI$12:$AK$12</c:f>
                <c:numCache>
                  <c:formatCode>General</c:formatCode>
                  <c:ptCount val="3"/>
                  <c:pt idx="0">
                    <c:v>0.30071270299462194</c:v>
                  </c:pt>
                  <c:pt idx="1">
                    <c:v>12.435928154414432</c:v>
                  </c:pt>
                  <c:pt idx="2">
                    <c:v>0.59469221180458953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PCR!$AE$12:$AG$12</c:f>
              <c:numCache>
                <c:formatCode>0.0</c:formatCode>
                <c:ptCount val="3"/>
                <c:pt idx="0">
                  <c:v>0.73630494131512292</c:v>
                </c:pt>
                <c:pt idx="1">
                  <c:v>27.649605435593809</c:v>
                </c:pt>
                <c:pt idx="2">
                  <c:v>0.89416410409192704</c:v>
                </c:pt>
              </c:numCache>
            </c:numRef>
          </c:val>
        </c:ser>
        <c:ser>
          <c:idx val="2"/>
          <c:order val="2"/>
          <c:tx>
            <c:strRef>
              <c:f>PCR!$AD$13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PCR!$AI$13:$AK$13</c:f>
                <c:numCache>
                  <c:formatCode>General</c:formatCode>
                  <c:ptCount val="3"/>
                  <c:pt idx="0">
                    <c:v>28.93835235061945</c:v>
                  </c:pt>
                  <c:pt idx="1">
                    <c:v>1.3226056275042253</c:v>
                  </c:pt>
                  <c:pt idx="2">
                    <c:v>36.708326568763354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PCR!$AE$13:$AG$13</c:f>
              <c:numCache>
                <c:formatCode>0.0</c:formatCode>
                <c:ptCount val="3"/>
                <c:pt idx="0">
                  <c:v>53.327242259604454</c:v>
                </c:pt>
                <c:pt idx="1">
                  <c:v>3.7942149407998227</c:v>
                </c:pt>
                <c:pt idx="2">
                  <c:v>92.398220427626256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6160"/>
        <c:axId val="145551064"/>
      </c:barChart>
      <c:catAx>
        <c:axId val="145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106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106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epsilon Ct (norm)</a:t>
                </a:r>
              </a:p>
            </c:rich>
          </c:tx>
          <c:layout>
            <c:manualLayout>
              <c:xMode val="edge"/>
              <c:yMode val="edge"/>
              <c:x val="1.3698630136986301E-2"/>
              <c:y val="0.175595863017122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6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616438356164388"/>
          <c:y val="1.488095238095238E-2"/>
          <c:w val="0.20821917808219181"/>
          <c:h val="0.208333958255218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7.3578595317725759E-2"/>
          <c:w val="0.76250000000000007"/>
          <c:h val="0.79933110367892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PCR!$AI$7:$AI$9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2.4851933735933378</c:v>
                  </c:pt>
                  <c:pt idx="2">
                    <c:v>0.43088836457511404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PCR!$AD$7:$AD$9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PCR!$AE$7:$AE$9</c:f>
              <c:numCache>
                <c:formatCode>0.0</c:formatCode>
                <c:ptCount val="3"/>
                <c:pt idx="0">
                  <c:v>1</c:v>
                </c:pt>
                <c:pt idx="1">
                  <c:v>5.1858823193166215</c:v>
                </c:pt>
                <c:pt idx="2">
                  <c:v>0.70824521133318286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PCR!$AJ$7:$AJ$9</c:f>
                <c:numCache>
                  <c:formatCode>General</c:formatCode>
                  <c:ptCount val="3"/>
                  <c:pt idx="0">
                    <c:v>0.1661215383052943</c:v>
                  </c:pt>
                  <c:pt idx="1">
                    <c:v>7.006562169248622</c:v>
                  </c:pt>
                  <c:pt idx="2">
                    <c:v>17.612005832203245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PCR!$AD$7:$AD$9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PCR!$AF$7:$AF$9</c:f>
              <c:numCache>
                <c:formatCode>0.0</c:formatCode>
                <c:ptCount val="3"/>
                <c:pt idx="0">
                  <c:v>0.50208748626528932</c:v>
                </c:pt>
                <c:pt idx="1">
                  <c:v>10.225838697268506</c:v>
                </c:pt>
                <c:pt idx="2">
                  <c:v>25.115072837355491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PCR!$AK$7:$AK$9</c:f>
                <c:numCache>
                  <c:formatCode>General</c:formatCode>
                  <c:ptCount val="3"/>
                  <c:pt idx="0">
                    <c:v>1.3663531265093027</c:v>
                  </c:pt>
                  <c:pt idx="1">
                    <c:v>2.8991245101215219</c:v>
                  </c:pt>
                  <c:pt idx="2">
                    <c:v>33.480098012637136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PCR!$AD$7:$AD$9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PCR!$AG$7:$AG$9</c:f>
              <c:numCache>
                <c:formatCode>0.0</c:formatCode>
                <c:ptCount val="3"/>
                <c:pt idx="0">
                  <c:v>3.8674276165238886</c:v>
                </c:pt>
                <c:pt idx="1">
                  <c:v>6.918900511911013</c:v>
                </c:pt>
                <c:pt idx="2" formatCode="0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5376"/>
        <c:axId val="145558512"/>
      </c:barChart>
      <c:catAx>
        <c:axId val="14555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851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851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germline epsilon, Ct (norm)</a:t>
                </a:r>
              </a:p>
            </c:rich>
          </c:tx>
          <c:layout>
            <c:manualLayout>
              <c:xMode val="edge"/>
              <c:yMode val="edge"/>
              <c:x val="1.5625E-2"/>
              <c:y val="0.147157190635451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5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49062499999999998"/>
          <c:y val="1.6722408026755852E-2"/>
          <c:w val="0.73124999999999996"/>
          <c:h val="0.2508361204013377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90607944793034"/>
          <c:y val="0.11808139356800905"/>
          <c:w val="0.74238327560064765"/>
          <c:h val="0.752768883996057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PCR!$AD$19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PCR!$AI$19:$AK$19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2.9472864346719212</c:v>
                  </c:pt>
                  <c:pt idx="2">
                    <c:v>1.3241984933550452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PCR!$AE$19:$AG$19</c:f>
              <c:numCache>
                <c:formatCode>0.0</c:formatCode>
                <c:ptCount val="3"/>
                <c:pt idx="0">
                  <c:v>1</c:v>
                </c:pt>
                <c:pt idx="1">
                  <c:v>5.8862759026453384</c:v>
                </c:pt>
                <c:pt idx="2">
                  <c:v>1.8031083358896822</c:v>
                </c:pt>
              </c:numCache>
            </c:numRef>
          </c:val>
        </c:ser>
        <c:ser>
          <c:idx val="1"/>
          <c:order val="1"/>
          <c:tx>
            <c:strRef>
              <c:f>PCR!$AD$20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PCR!$AI$20:$AK$20</c:f>
                <c:numCache>
                  <c:formatCode>General</c:formatCode>
                  <c:ptCount val="3"/>
                  <c:pt idx="0">
                    <c:v>28.276959163208996</c:v>
                  </c:pt>
                  <c:pt idx="1">
                    <c:v>28.980573622799852</c:v>
                  </c:pt>
                  <c:pt idx="2">
                    <c:v>0.71055326948588005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PCR!$AE$20:$AG$20</c:f>
              <c:numCache>
                <c:formatCode>0.0</c:formatCode>
                <c:ptCount val="3"/>
                <c:pt idx="0">
                  <c:v>62.318830466454891</c:v>
                </c:pt>
                <c:pt idx="1">
                  <c:v>56.116852836694399</c:v>
                </c:pt>
                <c:pt idx="2">
                  <c:v>1.2276548624748298</c:v>
                </c:pt>
              </c:numCache>
            </c:numRef>
          </c:val>
        </c:ser>
        <c:ser>
          <c:idx val="2"/>
          <c:order val="2"/>
          <c:tx>
            <c:strRef>
              <c:f>PCR!$AD$21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PCR!$AI$21:$AK$21</c:f>
                <c:numCache>
                  <c:formatCode>General</c:formatCode>
                  <c:ptCount val="3"/>
                  <c:pt idx="0">
                    <c:v>65.037066047022222</c:v>
                  </c:pt>
                  <c:pt idx="1">
                    <c:v>29.907547281093457</c:v>
                  </c:pt>
                  <c:pt idx="2">
                    <c:v>12.801079494860442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PCR!$AE$21:$AG$21</c:f>
              <c:numCache>
                <c:formatCode>0.0</c:formatCode>
                <c:ptCount val="3"/>
                <c:pt idx="0">
                  <c:v>143.88903002681138</c:v>
                </c:pt>
                <c:pt idx="1">
                  <c:v>46.778106905023492</c:v>
                </c:pt>
                <c:pt idx="2">
                  <c:v>29.691177143037816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1456"/>
        <c:axId val="145553416"/>
      </c:barChart>
      <c:catAx>
        <c:axId val="1455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341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341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mu-epsilon, Ct (norm)</a:t>
                </a:r>
              </a:p>
            </c:rich>
          </c:tx>
          <c:layout>
            <c:manualLayout>
              <c:xMode val="edge"/>
              <c:yMode val="edge"/>
              <c:x val="1.3850415512465374E-2"/>
              <c:y val="0.259819048298720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482084382147544"/>
          <c:y val="1.8450217745001416E-2"/>
          <c:w val="0.21052660054346722"/>
          <c:h val="0.2583030484300197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76470588235296"/>
          <c:y val="6.7669338554732908E-2"/>
          <c:w val="0.76941176470588235"/>
          <c:h val="0.7543878112953558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IgE'!$R$49:$R$53</c:f>
              <c:numCache>
                <c:formatCode>General</c:formatCode>
                <c:ptCount val="5"/>
                <c:pt idx="0">
                  <c:v>0.158</c:v>
                </c:pt>
                <c:pt idx="1">
                  <c:v>9.3000000000000007</c:v>
                </c:pt>
                <c:pt idx="2">
                  <c:v>12.54</c:v>
                </c:pt>
                <c:pt idx="3">
                  <c:v>0.81100000000000005</c:v>
                </c:pt>
                <c:pt idx="4">
                  <c:v>1.345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IgE'!$S$49:$S$53</c:f>
              <c:numCache>
                <c:formatCode>General</c:formatCode>
                <c:ptCount val="5"/>
                <c:pt idx="0">
                  <c:v>0.13</c:v>
                </c:pt>
                <c:pt idx="1">
                  <c:v>10.148999999999999</c:v>
                </c:pt>
                <c:pt idx="2">
                  <c:v>3.98</c:v>
                </c:pt>
                <c:pt idx="3">
                  <c:v>0.872</c:v>
                </c:pt>
                <c:pt idx="4">
                  <c:v>2.89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IgE'!$T$49:$T$53</c:f>
              <c:numCache>
                <c:formatCode>General</c:formatCode>
                <c:ptCount val="5"/>
                <c:pt idx="0">
                  <c:v>0.32</c:v>
                </c:pt>
                <c:pt idx="1">
                  <c:v>6.4660000000000002</c:v>
                </c:pt>
                <c:pt idx="2">
                  <c:v>7.8959999999999999</c:v>
                </c:pt>
                <c:pt idx="3">
                  <c:v>1.1000000000000001</c:v>
                </c:pt>
                <c:pt idx="4">
                  <c:v>5.431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IgE'!$U$49:$U$53</c:f>
              <c:numCache>
                <c:formatCode>General</c:formatCode>
                <c:ptCount val="5"/>
                <c:pt idx="0">
                  <c:v>0.12</c:v>
                </c:pt>
                <c:pt idx="1">
                  <c:v>0.996</c:v>
                </c:pt>
                <c:pt idx="2">
                  <c:v>1.998</c:v>
                </c:pt>
                <c:pt idx="3">
                  <c:v>1.43</c:v>
                </c:pt>
                <c:pt idx="4">
                  <c:v>8.0079999999999991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IgE'!$V$49:$V$53</c:f>
              <c:numCache>
                <c:formatCode>General</c:formatCode>
                <c:ptCount val="5"/>
                <c:pt idx="0">
                  <c:v>0.23400000000000001</c:v>
                </c:pt>
                <c:pt idx="1">
                  <c:v>0.67800000000000005</c:v>
                </c:pt>
                <c:pt idx="2">
                  <c:v>3.395</c:v>
                </c:pt>
                <c:pt idx="3">
                  <c:v>0.153</c:v>
                </c:pt>
                <c:pt idx="4">
                  <c:v>7.992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IgE'!$W$49:$W$53</c:f>
              <c:numCache>
                <c:formatCode>General</c:formatCode>
                <c:ptCount val="5"/>
                <c:pt idx="0">
                  <c:v>0.13</c:v>
                </c:pt>
                <c:pt idx="1">
                  <c:v>7.657</c:v>
                </c:pt>
                <c:pt idx="2">
                  <c:v>11.5</c:v>
                </c:pt>
                <c:pt idx="3">
                  <c:v>4.49</c:v>
                </c:pt>
                <c:pt idx="4">
                  <c:v>1.667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IgE'!$X$49:$X$53</c:f>
              <c:numCache>
                <c:formatCode>General</c:formatCode>
                <c:ptCount val="5"/>
                <c:pt idx="0">
                  <c:v>0.17499999999999999</c:v>
                </c:pt>
                <c:pt idx="1">
                  <c:v>5.99</c:v>
                </c:pt>
                <c:pt idx="2">
                  <c:v>6.7759999999999998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IgE'!$Z$49:$Z$53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plus>
            <c:minus>
              <c:numRef>
                <c:f>'spec Ig+Tital IgE'!$Z$49:$Z$53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IgE'!$Y$49:$Y$53</c:f>
              <c:numCache>
                <c:formatCode>0.000</c:formatCode>
                <c:ptCount val="5"/>
                <c:pt idx="0">
                  <c:v>0.18100000000000002</c:v>
                </c:pt>
                <c:pt idx="1">
                  <c:v>5.8908571428571426</c:v>
                </c:pt>
                <c:pt idx="2">
                  <c:v>6.8692857142857138</c:v>
                </c:pt>
                <c:pt idx="3">
                  <c:v>1.476</c:v>
                </c:pt>
                <c:pt idx="4">
                  <c:v>4.5555000000000003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54240"/>
        <c:axId val="147455808"/>
      </c:scatterChart>
      <c:valAx>
        <c:axId val="14745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7455808"/>
        <c:crossesAt val="0.1"/>
        <c:crossBetween val="midCat"/>
      </c:valAx>
      <c:valAx>
        <c:axId val="14745580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36090304501411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454240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44497191018856"/>
          <c:y val="0.12355235647991916"/>
          <c:w val="0.74166867857171925"/>
          <c:h val="0.733592116599520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PCR!$AD$23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PCR!$AI$23:$AK$23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2.0688041768948842</c:v>
                  </c:pt>
                  <c:pt idx="2">
                    <c:v>5.3790264289225611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PCR!$AE$23:$AG$23</c:f>
              <c:numCache>
                <c:formatCode>0.0</c:formatCode>
                <c:ptCount val="3"/>
                <c:pt idx="0">
                  <c:v>1</c:v>
                </c:pt>
                <c:pt idx="1">
                  <c:v>3.3324096037779554</c:v>
                </c:pt>
                <c:pt idx="2">
                  <c:v>16.880940754583474</c:v>
                </c:pt>
              </c:numCache>
            </c:numRef>
          </c:val>
        </c:ser>
        <c:ser>
          <c:idx val="1"/>
          <c:order val="1"/>
          <c:tx>
            <c:strRef>
              <c:f>PCR!$AD$24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PCR!$AI$24:$AK$24</c:f>
                <c:numCache>
                  <c:formatCode>General</c:formatCode>
                  <c:ptCount val="3"/>
                  <c:pt idx="0">
                    <c:v>0.86502815389748178</c:v>
                  </c:pt>
                  <c:pt idx="1">
                    <c:v>10.079559412610093</c:v>
                  </c:pt>
                  <c:pt idx="2">
                    <c:v>27.131362390458108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PCR!$AE$24:$AG$24</c:f>
              <c:numCache>
                <c:formatCode>0.0</c:formatCode>
                <c:ptCount val="3"/>
                <c:pt idx="0">
                  <c:v>1.7971102551340632</c:v>
                </c:pt>
                <c:pt idx="1">
                  <c:v>26.786537180696797</c:v>
                </c:pt>
                <c:pt idx="2">
                  <c:v>44.873138305209643</c:v>
                </c:pt>
              </c:numCache>
            </c:numRef>
          </c:val>
        </c:ser>
        <c:ser>
          <c:idx val="2"/>
          <c:order val="2"/>
          <c:tx>
            <c:strRef>
              <c:f>PCR!$AD$25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PCR!$AI$25:$AK$25</c:f>
                <c:numCache>
                  <c:formatCode>General</c:formatCode>
                  <c:ptCount val="3"/>
                  <c:pt idx="0">
                    <c:v>44.970627130580816</c:v>
                  </c:pt>
                  <c:pt idx="1">
                    <c:v>17.785058607162402</c:v>
                  </c:pt>
                  <c:pt idx="2">
                    <c:v>50.200937662700248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PCR!$AE$25:$AG$25</c:f>
              <c:numCache>
                <c:formatCode>0.0</c:formatCode>
                <c:ptCount val="3"/>
                <c:pt idx="0">
                  <c:v>91.645095719510593</c:v>
                </c:pt>
                <c:pt idx="1">
                  <c:v>33.405403240566798</c:v>
                </c:pt>
                <c:pt idx="2">
                  <c:v>64.344364822324636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2632"/>
        <c:axId val="145553808"/>
      </c:barChart>
      <c:catAx>
        <c:axId val="14555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8333449985418486"/>
              <c:y val="0.915154378429968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380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380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g1-epsolon Ct (norm)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2636369999204644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2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638904185395468"/>
          <c:y val="1.9305055699987368E-2"/>
          <c:w val="0.21111168378820472"/>
          <c:h val="0.270270779799823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90607944793034"/>
          <c:y val="0.12355235647991916"/>
          <c:w val="0.74238327560064765"/>
          <c:h val="0.733592116599520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PCR!$AD$27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PCR!$AI$27:$AK$27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0.94923725263559311</c:v>
                  </c:pt>
                  <c:pt idx="2">
                    <c:v>0.10655506794238367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PCR!$AE$27:$AG$27</c:f>
              <c:numCache>
                <c:formatCode>0.0</c:formatCode>
                <c:ptCount val="3"/>
                <c:pt idx="0">
                  <c:v>1</c:v>
                </c:pt>
                <c:pt idx="1">
                  <c:v>3.0953979431674057</c:v>
                </c:pt>
                <c:pt idx="2">
                  <c:v>0.23137439504512861</c:v>
                </c:pt>
              </c:numCache>
            </c:numRef>
          </c:val>
        </c:ser>
        <c:ser>
          <c:idx val="1"/>
          <c:order val="1"/>
          <c:tx>
            <c:strRef>
              <c:f>PCR!$AD$28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PCR!$AI$28:$AK$28</c:f>
                <c:numCache>
                  <c:formatCode>General</c:formatCode>
                  <c:ptCount val="3"/>
                  <c:pt idx="0">
                    <c:v>5.7596123185746846</c:v>
                  </c:pt>
                  <c:pt idx="1">
                    <c:v>0.53335549945111604</c:v>
                  </c:pt>
                  <c:pt idx="2">
                    <c:v>0.37876878653010992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PCR!$AE$28:$AG$28</c:f>
              <c:numCache>
                <c:formatCode>0.0</c:formatCode>
                <c:ptCount val="3"/>
                <c:pt idx="0">
                  <c:v>10.688358478911754</c:v>
                </c:pt>
                <c:pt idx="1">
                  <c:v>2.1226682648313449</c:v>
                </c:pt>
                <c:pt idx="2">
                  <c:v>0.75247171117452527</c:v>
                </c:pt>
              </c:numCache>
            </c:numRef>
          </c:val>
        </c:ser>
        <c:ser>
          <c:idx val="2"/>
          <c:order val="2"/>
          <c:tx>
            <c:strRef>
              <c:f>PCR!$AD$29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PCR!$AI$29:$AK$29</c:f>
                <c:numCache>
                  <c:formatCode>General</c:formatCode>
                  <c:ptCount val="3"/>
                  <c:pt idx="0">
                    <c:v>7.8613422771230059</c:v>
                  </c:pt>
                  <c:pt idx="1">
                    <c:v>117.41912796914332</c:v>
                  </c:pt>
                  <c:pt idx="2">
                    <c:v>46.943530937506956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PCR!$AE$29:$AG$29</c:f>
              <c:numCache>
                <c:formatCode>0.0</c:formatCode>
                <c:ptCount val="3"/>
                <c:pt idx="0">
                  <c:v>20.133765340605866</c:v>
                </c:pt>
                <c:pt idx="1">
                  <c:v>217.81147049665529</c:v>
                </c:pt>
                <c:pt idx="2">
                  <c:v>73.772528494511448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2240"/>
        <c:axId val="145554200"/>
      </c:barChart>
      <c:catAx>
        <c:axId val="14555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8476512458103399"/>
              <c:y val="0.915409123708478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420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420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g1-epsolon Ct (norm)</a:t>
                </a:r>
              </a:p>
            </c:rich>
          </c:tx>
          <c:layout>
            <c:manualLayout>
              <c:xMode val="edge"/>
              <c:yMode val="edge"/>
              <c:x val="1.3850415512465374E-2"/>
              <c:y val="0.262840196334974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2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977877177487093"/>
          <c:y val="1.9305055699987368E-2"/>
          <c:w val="0.21052660054346722"/>
          <c:h val="0.270270779799823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06677424197954"/>
          <c:y val="0.12601676041968535"/>
          <c:w val="0.7202225808065984"/>
          <c:h val="0.72358010821625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PCR!$AD$32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PCR!$AI$32:$AK$32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21.959833434665246</c:v>
                  </c:pt>
                  <c:pt idx="2">
                    <c:v>267.68186796554608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PCR!$AE$32:$AG$32</c:f>
              <c:numCache>
                <c:formatCode>0.0</c:formatCode>
                <c:ptCount val="3"/>
                <c:pt idx="0">
                  <c:v>1</c:v>
                </c:pt>
                <c:pt idx="1">
                  <c:v>50.091799721374713</c:v>
                </c:pt>
                <c:pt idx="2">
                  <c:v>437.2424572394321</c:v>
                </c:pt>
              </c:numCache>
            </c:numRef>
          </c:val>
        </c:ser>
        <c:ser>
          <c:idx val="1"/>
          <c:order val="1"/>
          <c:tx>
            <c:strRef>
              <c:f>PCR!$AD$33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PCR!$AI$33:$AK$33</c:f>
                <c:numCache>
                  <c:formatCode>General</c:formatCode>
                  <c:ptCount val="3"/>
                  <c:pt idx="0">
                    <c:v>83.778909906000834</c:v>
                  </c:pt>
                  <c:pt idx="1">
                    <c:v>415.15980740629647</c:v>
                  </c:pt>
                  <c:pt idx="2">
                    <c:v>120.35907452930373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PCR!$AE$33:$AG$33</c:f>
              <c:numCache>
                <c:formatCode>0.0</c:formatCode>
                <c:ptCount val="3"/>
                <c:pt idx="0">
                  <c:v>251.71097242412728</c:v>
                </c:pt>
                <c:pt idx="1">
                  <c:v>787.88978416567363</c:v>
                </c:pt>
                <c:pt idx="2">
                  <c:v>144.67610654508317</c:v>
                </c:pt>
              </c:numCache>
            </c:numRef>
          </c:val>
        </c:ser>
        <c:ser>
          <c:idx val="2"/>
          <c:order val="2"/>
          <c:tx>
            <c:strRef>
              <c:f>PCR!$AD$34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PCR!$AI$34:$AK$34</c:f>
                <c:numCache>
                  <c:formatCode>General</c:formatCode>
                  <c:ptCount val="3"/>
                  <c:pt idx="0">
                    <c:v>53.674237990241103</c:v>
                  </c:pt>
                  <c:pt idx="1">
                    <c:v>1495.9253256367508</c:v>
                  </c:pt>
                  <c:pt idx="2">
                    <c:v>785.37958655289583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PCR!$AE$34:$AG$34</c:f>
              <c:numCache>
                <c:formatCode>0.0</c:formatCode>
                <c:ptCount val="3"/>
                <c:pt idx="0">
                  <c:v>111.28809385848746</c:v>
                </c:pt>
                <c:pt idx="1">
                  <c:v>2481.0000218316095</c:v>
                </c:pt>
                <c:pt idx="2">
                  <c:v>1316.1942706876609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57728"/>
        <c:axId val="145558120"/>
      </c:barChart>
      <c:catAx>
        <c:axId val="14555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9584545699100629"/>
              <c:y val="0.914375978232078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812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555812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g1 Ct (norm)</a:t>
                </a:r>
              </a:p>
            </c:rich>
          </c:tx>
          <c:layout>
            <c:manualLayout>
              <c:xMode val="edge"/>
              <c:yMode val="edge"/>
              <c:x val="1.3850415512465374E-2"/>
              <c:y val="0.25382327209098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5557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470955341817624"/>
          <c:y val="2.0325283938658928E-2"/>
          <c:w val="0.21052660054346722"/>
          <c:h val="0.284553975141224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7016574585636"/>
          <c:y val="0.128099173553719"/>
          <c:w val="0.74033149171270718"/>
          <c:h val="0.719008264462809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PCR!$AD$36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PCR!$AI$36:$AK$36</c:f>
                <c:numCache>
                  <c:formatCode>General</c:formatCode>
                  <c:ptCount val="3"/>
                  <c:pt idx="0">
                    <c:v>0.31767790898578796</c:v>
                  </c:pt>
                  <c:pt idx="1">
                    <c:v>2.4699740258404468</c:v>
                  </c:pt>
                  <c:pt idx="2">
                    <c:v>0.22753576664096317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PCR!$AE$36:$AG$36</c:f>
              <c:numCache>
                <c:formatCode>0.0</c:formatCode>
                <c:ptCount val="3"/>
                <c:pt idx="0">
                  <c:v>0.50070694457874643</c:v>
                </c:pt>
                <c:pt idx="1">
                  <c:v>10.219884795575712</c:v>
                </c:pt>
                <c:pt idx="2">
                  <c:v>0.42279708153774986</c:v>
                </c:pt>
              </c:numCache>
            </c:numRef>
          </c:val>
        </c:ser>
        <c:ser>
          <c:idx val="1"/>
          <c:order val="1"/>
          <c:tx>
            <c:strRef>
              <c:f>PCR!$AD$37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PCR!$AI$37:$AK$37</c:f>
                <c:numCache>
                  <c:formatCode>General</c:formatCode>
                  <c:ptCount val="3"/>
                  <c:pt idx="0">
                    <c:v>4.1535217787287264</c:v>
                  </c:pt>
                  <c:pt idx="1">
                    <c:v>2.4144858214730784</c:v>
                  </c:pt>
                  <c:pt idx="2">
                    <c:v>3.9993913409982467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PCR!$AE$37:$AG$37</c:f>
              <c:numCache>
                <c:formatCode>0.0</c:formatCode>
                <c:ptCount val="3"/>
                <c:pt idx="0">
                  <c:v>8.68735129983191</c:v>
                </c:pt>
                <c:pt idx="1">
                  <c:v>6.8675237220761431</c:v>
                </c:pt>
                <c:pt idx="2">
                  <c:v>6.6298648321850679</c:v>
                </c:pt>
              </c:numCache>
            </c:numRef>
          </c:val>
        </c:ser>
        <c:ser>
          <c:idx val="2"/>
          <c:order val="2"/>
          <c:tx>
            <c:strRef>
              <c:f>PCR!$AD$38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PCR!$AI$38:$AK$38</c:f>
                <c:numCache>
                  <c:formatCode>General</c:formatCode>
                  <c:ptCount val="3"/>
                  <c:pt idx="0">
                    <c:v>64.552855883454512</c:v>
                  </c:pt>
                  <c:pt idx="1">
                    <c:v>0.15564929730105045</c:v>
                  </c:pt>
                  <c:pt idx="2">
                    <c:v>15.789225309735523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PCR!$AE$38:$AG$38</c:f>
              <c:numCache>
                <c:formatCode>0.0</c:formatCode>
                <c:ptCount val="3"/>
                <c:pt idx="0">
                  <c:v>76.273103220744645</c:v>
                </c:pt>
                <c:pt idx="1">
                  <c:v>0.42107617408468523</c:v>
                </c:pt>
                <c:pt idx="2">
                  <c:v>28.965848545507537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77144"/>
        <c:axId val="147079104"/>
      </c:barChart>
      <c:catAx>
        <c:axId val="14707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8342541436464087"/>
              <c:y val="0.914635426669227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07910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707910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g1 Ct (norm)</a:t>
                </a:r>
              </a:p>
            </c:rich>
          </c:tx>
          <c:layout>
            <c:manualLayout>
              <c:xMode val="edge"/>
              <c:yMode val="edge"/>
              <c:x val="1.3812154696132596E-2"/>
              <c:y val="0.256097881057550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077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767955801104975"/>
          <c:y val="2.0661157024793389E-2"/>
          <c:w val="0.20994475138121546"/>
          <c:h val="0.2892561983471074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46961325966851"/>
          <c:y val="0.11228108648946851"/>
          <c:w val="0.71823204419889508"/>
          <c:h val="0.68772165474799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PCR!$AD$40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PCR!$AI$40:$AK$40</c:f>
                <c:numCache>
                  <c:formatCode>General</c:formatCode>
                  <c:ptCount val="3"/>
                  <c:pt idx="0">
                    <c:v>0.94101080124620073</c:v>
                  </c:pt>
                  <c:pt idx="1">
                    <c:v>0.43390227371140067</c:v>
                  </c:pt>
                  <c:pt idx="2">
                    <c:v>1.0932917918208012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PCR!$AE$40:$AG$40</c:f>
              <c:numCache>
                <c:formatCode>0.0</c:formatCode>
                <c:ptCount val="3"/>
                <c:pt idx="0">
                  <c:v>1.3174049321354522</c:v>
                </c:pt>
                <c:pt idx="1">
                  <c:v>0.65339647652122079</c:v>
                </c:pt>
                <c:pt idx="2">
                  <c:v>1.9090595175598408</c:v>
                </c:pt>
              </c:numCache>
            </c:numRef>
          </c:val>
        </c:ser>
        <c:ser>
          <c:idx val="1"/>
          <c:order val="1"/>
          <c:tx>
            <c:strRef>
              <c:f>PCR!$AD$41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PCR!$AI$41:$AK$41</c:f>
                <c:numCache>
                  <c:formatCode>General</c:formatCode>
                  <c:ptCount val="3"/>
                  <c:pt idx="0">
                    <c:v>1.1594162028589881</c:v>
                  </c:pt>
                  <c:pt idx="1">
                    <c:v>42.322896106550331</c:v>
                  </c:pt>
                  <c:pt idx="2">
                    <c:v>18.574252405454224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PCR!$AE$41:$AG$41</c:f>
              <c:numCache>
                <c:formatCode>0.0</c:formatCode>
                <c:ptCount val="3"/>
                <c:pt idx="0">
                  <c:v>8.9091220228684076</c:v>
                </c:pt>
                <c:pt idx="1">
                  <c:v>70.984256628064202</c:v>
                </c:pt>
                <c:pt idx="2">
                  <c:v>26.961149421114918</c:v>
                </c:pt>
              </c:numCache>
            </c:numRef>
          </c:val>
        </c:ser>
        <c:ser>
          <c:idx val="2"/>
          <c:order val="2"/>
          <c:tx>
            <c:strRef>
              <c:f>PCR!$AD$42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PCR!$AI$42:$AK$42</c:f>
                <c:numCache>
                  <c:formatCode>General</c:formatCode>
                  <c:ptCount val="3"/>
                  <c:pt idx="0">
                    <c:v>37.912997813533316</c:v>
                  </c:pt>
                  <c:pt idx="1">
                    <c:v>389.27868621037095</c:v>
                  </c:pt>
                  <c:pt idx="2">
                    <c:v>311.19122094023953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PCR!$AE$42:$AG$42</c:f>
              <c:numCache>
                <c:formatCode>0.0</c:formatCode>
                <c:ptCount val="3"/>
                <c:pt idx="0">
                  <c:v>47.312644988483186</c:v>
                </c:pt>
                <c:pt idx="1">
                  <c:v>954.50976069285969</c:v>
                </c:pt>
                <c:pt idx="2">
                  <c:v>778.42931274209866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77536"/>
        <c:axId val="147077928"/>
      </c:barChart>
      <c:catAx>
        <c:axId val="14707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50552486187845302"/>
              <c:y val="0.74695217975801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07792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707792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e Ct (norm)</a:t>
                </a:r>
              </a:p>
            </c:rich>
          </c:tx>
          <c:layout>
            <c:manualLayout>
              <c:xMode val="edge"/>
              <c:yMode val="edge"/>
              <c:x val="2.7624309392265192E-2"/>
              <c:y val="0.222561295691697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077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767955801104975"/>
          <c:y val="1.7543919763979454E-2"/>
          <c:w val="0.20994475138121546"/>
          <c:h val="0.2456148766957123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83798434805535"/>
          <c:y val="0.11188830291244897"/>
          <c:w val="0.74104882556609841"/>
          <c:h val="0.68881236480476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PCR!$AD$46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PCR!$AI$46:$AK$46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8.494404573193151</c:v>
                  </c:pt>
                  <c:pt idx="2">
                    <c:v>2.0749578655109041E-2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PCR!$AE$46:$AG$46</c:f>
              <c:numCache>
                <c:formatCode>0.0</c:formatCode>
                <c:ptCount val="3"/>
                <c:pt idx="0">
                  <c:v>0.99999999999999989</c:v>
                </c:pt>
                <c:pt idx="1">
                  <c:v>13.091106283405573</c:v>
                </c:pt>
                <c:pt idx="2">
                  <c:v>7.855296288091039E-2</c:v>
                </c:pt>
              </c:numCache>
            </c:numRef>
          </c:val>
        </c:ser>
        <c:ser>
          <c:idx val="1"/>
          <c:order val="1"/>
          <c:tx>
            <c:strRef>
              <c:f>PCR!$AD$47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PCR!$AI$47:$AK$47</c:f>
                <c:numCache>
                  <c:formatCode>General</c:formatCode>
                  <c:ptCount val="3"/>
                  <c:pt idx="0">
                    <c:v>29.175924579415245</c:v>
                  </c:pt>
                  <c:pt idx="1">
                    <c:v>69.699753351062995</c:v>
                  </c:pt>
                  <c:pt idx="2">
                    <c:v>1.803741724787985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PCR!$AE$47:$AG$47</c:f>
              <c:numCache>
                <c:formatCode>0.0</c:formatCode>
                <c:ptCount val="3"/>
                <c:pt idx="0">
                  <c:v>37.093070517970638</c:v>
                </c:pt>
                <c:pt idx="1">
                  <c:v>177.03945893156438</c:v>
                </c:pt>
                <c:pt idx="2">
                  <c:v>6.709021514207997</c:v>
                </c:pt>
              </c:numCache>
            </c:numRef>
          </c:val>
        </c:ser>
        <c:ser>
          <c:idx val="2"/>
          <c:order val="2"/>
          <c:tx>
            <c:strRef>
              <c:f>PCR!$AD$48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PCR!$AI$48:$AK$48</c:f>
                <c:numCache>
                  <c:formatCode>General</c:formatCode>
                  <c:ptCount val="3"/>
                  <c:pt idx="0">
                    <c:v>35.058713087189055</c:v>
                  </c:pt>
                  <c:pt idx="1">
                    <c:v>1.6361164643554207</c:v>
                  </c:pt>
                  <c:pt idx="2">
                    <c:v>98.925277186331897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PCR!$AE$48:$AG$48</c:f>
              <c:numCache>
                <c:formatCode>0.0</c:formatCode>
                <c:ptCount val="3"/>
                <c:pt idx="0">
                  <c:v>58.904412476108632</c:v>
                </c:pt>
                <c:pt idx="1">
                  <c:v>4.3637124531786879</c:v>
                </c:pt>
                <c:pt idx="2">
                  <c:v>327.43767237352841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75576"/>
        <c:axId val="147075968"/>
      </c:barChart>
      <c:catAx>
        <c:axId val="14707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765851789187508"/>
              <c:y val="0.744680851063829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07596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4707596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e Ct (norm)</a:t>
                </a:r>
              </a:p>
            </c:rich>
          </c:tx>
          <c:layout>
            <c:manualLayout>
              <c:xMode val="edge"/>
              <c:yMode val="edge"/>
              <c:x val="1.3774104683195593E-2"/>
              <c:y val="0.20972644376899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075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30311182612298"/>
          <c:y val="1.7482547330070153E-2"/>
          <c:w val="0.2093669544350315"/>
          <c:h val="0.244755662620982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83798434805535"/>
          <c:y val="0.12204724409448819"/>
          <c:w val="0.74104882556609841"/>
          <c:h val="0.73228346456692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PCR!$AD$50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PCR!$AI$50:$AK$50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8.0708586728211955</c:v>
                  </c:pt>
                  <c:pt idx="2">
                    <c:v>1.4112447062450877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PCR!$AE$50:$AG$50</c:f>
              <c:numCache>
                <c:formatCode>0.0</c:formatCode>
                <c:ptCount val="3"/>
                <c:pt idx="0">
                  <c:v>1</c:v>
                </c:pt>
                <c:pt idx="1">
                  <c:v>13.505493898952146</c:v>
                </c:pt>
                <c:pt idx="2">
                  <c:v>4.9715560236154763</c:v>
                </c:pt>
              </c:numCache>
            </c:numRef>
          </c:val>
        </c:ser>
        <c:ser>
          <c:idx val="1"/>
          <c:order val="1"/>
          <c:tx>
            <c:strRef>
              <c:f>PCR!$AD$51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PCR!$AI$51:$AK$51</c:f>
                <c:numCache>
                  <c:formatCode>General</c:formatCode>
                  <c:ptCount val="3"/>
                  <c:pt idx="0">
                    <c:v>13.988908966253325</c:v>
                  </c:pt>
                  <c:pt idx="1">
                    <c:v>89.340106592322982</c:v>
                  </c:pt>
                  <c:pt idx="2">
                    <c:v>17.018367967513917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PCR!$AE$51:$AG$51</c:f>
              <c:numCache>
                <c:formatCode>0.0</c:formatCode>
                <c:ptCount val="3"/>
                <c:pt idx="0">
                  <c:v>16.373748596360137</c:v>
                </c:pt>
                <c:pt idx="1">
                  <c:v>116.79203350140018</c:v>
                </c:pt>
                <c:pt idx="2">
                  <c:v>28.717618484327911</c:v>
                </c:pt>
              </c:numCache>
            </c:numRef>
          </c:val>
        </c:ser>
        <c:ser>
          <c:idx val="2"/>
          <c:order val="2"/>
          <c:tx>
            <c:strRef>
              <c:f>PCR!$AD$52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PCR!$AI$52:$AK$52</c:f>
                <c:numCache>
                  <c:formatCode>General</c:formatCode>
                  <c:ptCount val="3"/>
                  <c:pt idx="0">
                    <c:v>102.55492556921459</c:v>
                  </c:pt>
                  <c:pt idx="1">
                    <c:v>11.70582644089324</c:v>
                  </c:pt>
                  <c:pt idx="2">
                    <c:v>1.8531003646665147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PCR!$AE$52:$AG$52</c:f>
              <c:numCache>
                <c:formatCode>0.0</c:formatCode>
                <c:ptCount val="3"/>
                <c:pt idx="0">
                  <c:v>206.92378441623501</c:v>
                </c:pt>
                <c:pt idx="1">
                  <c:v>19.39931076584346</c:v>
                </c:pt>
                <c:pt idx="2">
                  <c:v>3.284067447626132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4672"/>
        <c:axId val="198243496"/>
      </c:barChart>
      <c:catAx>
        <c:axId val="19824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8209482079202903"/>
              <c:y val="0.914893617021276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349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349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g1 Ct (norm)</a:t>
                </a:r>
              </a:p>
            </c:rich>
          </c:tx>
          <c:layout>
            <c:manualLayout>
              <c:xMode val="edge"/>
              <c:yMode val="edge"/>
              <c:x val="2.7548209366391185E-2"/>
              <c:y val="0.2401215805471124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4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686159408788014"/>
          <c:y val="1.968503937007874E-2"/>
          <c:w val="0.2093669544350315"/>
          <c:h val="0.2755905511811023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30795027573172"/>
          <c:y val="0.12156909301889177"/>
          <c:w val="0.7417592367778223"/>
          <c:h val="0.73333614175912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PCR!$AD$54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PCR!$AI$54:$AK$54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2.3000292549993415</c:v>
                  </c:pt>
                  <c:pt idx="2">
                    <c:v>12.823207198393607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PCR!$AE$54:$AG$54</c:f>
              <c:numCache>
                <c:formatCode>0.0</c:formatCode>
                <c:ptCount val="3"/>
                <c:pt idx="0">
                  <c:v>1</c:v>
                </c:pt>
                <c:pt idx="1">
                  <c:v>10.272566946245332</c:v>
                </c:pt>
                <c:pt idx="2">
                  <c:v>14.448967147566288</c:v>
                </c:pt>
              </c:numCache>
            </c:numRef>
          </c:val>
        </c:ser>
        <c:ser>
          <c:idx val="1"/>
          <c:order val="1"/>
          <c:tx>
            <c:strRef>
              <c:f>PCR!$AD$55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PCR!$AI$55:$AK$55</c:f>
                <c:numCache>
                  <c:formatCode>General</c:formatCode>
                  <c:ptCount val="3"/>
                  <c:pt idx="0">
                    <c:v>0.17641770260753495</c:v>
                  </c:pt>
                  <c:pt idx="1">
                    <c:v>30.90124801168561</c:v>
                  </c:pt>
                  <c:pt idx="2">
                    <c:v>1.5063425207409502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PCR!$AE$55:$AG$55</c:f>
              <c:numCache>
                <c:formatCode>0.0</c:formatCode>
                <c:ptCount val="3"/>
                <c:pt idx="0">
                  <c:v>0.34464787644529543</c:v>
                </c:pt>
                <c:pt idx="1">
                  <c:v>43.297630089762471</c:v>
                </c:pt>
                <c:pt idx="2">
                  <c:v>3.3778387326021515</c:v>
                </c:pt>
              </c:numCache>
            </c:numRef>
          </c:val>
        </c:ser>
        <c:ser>
          <c:idx val="2"/>
          <c:order val="2"/>
          <c:tx>
            <c:strRef>
              <c:f>PCR!$AD$56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PCR!$AI$56:$AK$56</c:f>
                <c:numCache>
                  <c:formatCode>General</c:formatCode>
                  <c:ptCount val="3"/>
                  <c:pt idx="0">
                    <c:v>16.938064759778488</c:v>
                  </c:pt>
                  <c:pt idx="1">
                    <c:v>48.273741241169866</c:v>
                  </c:pt>
                  <c:pt idx="2">
                    <c:v>16.455096975368907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PCR!$AE$56:$AG$56</c:f>
              <c:numCache>
                <c:formatCode>0.0</c:formatCode>
                <c:ptCount val="3"/>
                <c:pt idx="0">
                  <c:v>53.667045994256569</c:v>
                </c:pt>
                <c:pt idx="1">
                  <c:v>86.053676773286156</c:v>
                </c:pt>
                <c:pt idx="2">
                  <c:v>31.203557287384047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3104"/>
        <c:axId val="198246632"/>
      </c:barChart>
      <c:catAx>
        <c:axId val="19824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8351706036745407"/>
              <c:y val="0.915154378429968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663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663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g1 Ct (norm)</a:t>
                </a:r>
              </a:p>
            </c:rich>
          </c:tx>
          <c:layout>
            <c:manualLayout>
              <c:xMode val="edge"/>
              <c:yMode val="edge"/>
              <c:x val="2.7472527472527472E-2"/>
              <c:y val="0.242424878708343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3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47357040045828"/>
          <c:y val="1.9607918228853511E-2"/>
          <c:w val="0.20879148887079443"/>
          <c:h val="0.2745108552039491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52808988764045"/>
          <c:y val="0.12274389867705515"/>
          <c:w val="0.7612359550561798"/>
          <c:h val="0.72202293339444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PCR!$AD$15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PCR!$AI$7:$AI$9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2.4851933735933378</c:v>
                  </c:pt>
                  <c:pt idx="2">
                    <c:v>0.43088836457511404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PCR!$AE$15:$AG$15</c:f>
              <c:numCache>
                <c:formatCode>0.0</c:formatCode>
                <c:ptCount val="3"/>
                <c:pt idx="0">
                  <c:v>1</c:v>
                </c:pt>
                <c:pt idx="1">
                  <c:v>0.43778332140024495</c:v>
                </c:pt>
                <c:pt idx="2">
                  <c:v>2.2606525134585005</c:v>
                </c:pt>
              </c:numCache>
            </c:numRef>
          </c:val>
        </c:ser>
        <c:ser>
          <c:idx val="1"/>
          <c:order val="1"/>
          <c:tx>
            <c:strRef>
              <c:f>PCR!$AD$16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PCR!$AJ$7:$AJ$9</c:f>
                <c:numCache>
                  <c:formatCode>General</c:formatCode>
                  <c:ptCount val="3"/>
                  <c:pt idx="0">
                    <c:v>0.1661215383052943</c:v>
                  </c:pt>
                  <c:pt idx="1">
                    <c:v>7.006562169248622</c:v>
                  </c:pt>
                  <c:pt idx="2">
                    <c:v>17.612005832203245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PCR!$AE$16:$AG$16</c:f>
              <c:numCache>
                <c:formatCode>0.0</c:formatCode>
                <c:ptCount val="3"/>
                <c:pt idx="0">
                  <c:v>97.295445820463129</c:v>
                </c:pt>
                <c:pt idx="1">
                  <c:v>22.445301924734725</c:v>
                </c:pt>
                <c:pt idx="2">
                  <c:v>33.687118789738221</c:v>
                </c:pt>
              </c:numCache>
            </c:numRef>
          </c:val>
        </c:ser>
        <c:ser>
          <c:idx val="2"/>
          <c:order val="2"/>
          <c:tx>
            <c:strRef>
              <c:f>PCR!$AD$17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PCR!$AK$7:$AK$9</c:f>
                <c:numCache>
                  <c:formatCode>General</c:formatCode>
                  <c:ptCount val="3"/>
                  <c:pt idx="0">
                    <c:v>1.3663531265093027</c:v>
                  </c:pt>
                  <c:pt idx="1">
                    <c:v>2.8991245101215219</c:v>
                  </c:pt>
                  <c:pt idx="2">
                    <c:v>33.480098012637136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PCR!$AE$17:$AG$17</c:f>
              <c:numCache>
                <c:formatCode>0.0</c:formatCode>
                <c:ptCount val="3"/>
                <c:pt idx="0">
                  <c:v>273.43334920683918</c:v>
                </c:pt>
                <c:pt idx="1">
                  <c:v>628.36154672908413</c:v>
                </c:pt>
                <c:pt idx="2">
                  <c:v>636.3886896502562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7024"/>
        <c:axId val="198247416"/>
      </c:barChart>
      <c:catAx>
        <c:axId val="19824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741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741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mu-epsilon, Ct (norm)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234421676518921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7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393258426966292"/>
          <c:y val="1.8050573334861052E-2"/>
          <c:w val="0.21348314606741572"/>
          <c:h val="0.252708026688054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13646296435838"/>
          <c:y val="0.1369297380092267"/>
          <c:w val="0.71296511189812373"/>
          <c:h val="0.68879807604641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PCR!$AI$15:$AI$17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52.16481053504566</c:v>
                  </c:pt>
                  <c:pt idx="2">
                    <c:v>124.41571185898376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PCR!$AD$15:$AD$17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PCR!$AE$15:$AE$17</c:f>
              <c:numCache>
                <c:formatCode>0.0</c:formatCode>
                <c:ptCount val="3"/>
                <c:pt idx="0">
                  <c:v>1</c:v>
                </c:pt>
                <c:pt idx="1">
                  <c:v>97.295445820463129</c:v>
                </c:pt>
                <c:pt idx="2">
                  <c:v>273.43334920683918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PCR!$AJ$15:$AJ$17</c:f>
                <c:numCache>
                  <c:formatCode>General</c:formatCode>
                  <c:ptCount val="3"/>
                  <c:pt idx="0">
                    <c:v>0.15432794434462796</c:v>
                  </c:pt>
                  <c:pt idx="1">
                    <c:v>12.195780140201048</c:v>
                  </c:pt>
                  <c:pt idx="2">
                    <c:v>278.09066284341367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PCR!$AD$15:$AD$17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PCR!$AF$15:$AF$17</c:f>
              <c:numCache>
                <c:formatCode>0.0</c:formatCode>
                <c:ptCount val="3"/>
                <c:pt idx="0">
                  <c:v>0.43778332140024495</c:v>
                </c:pt>
                <c:pt idx="1">
                  <c:v>22.445301924734725</c:v>
                </c:pt>
                <c:pt idx="2">
                  <c:v>628.36154672908413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PCR!$AK$15:$AK$17</c:f>
                <c:numCache>
                  <c:formatCode>General</c:formatCode>
                  <c:ptCount val="3"/>
                  <c:pt idx="0">
                    <c:v>0.71682003535347982</c:v>
                  </c:pt>
                  <c:pt idx="1">
                    <c:v>15.700322622623574</c:v>
                  </c:pt>
                  <c:pt idx="2">
                    <c:v>252.43848677876338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PCR!$AD$15:$AD$17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PCR!$AG$15:$AG$17</c:f>
              <c:numCache>
                <c:formatCode>0.0</c:formatCode>
                <c:ptCount val="3"/>
                <c:pt idx="0">
                  <c:v>2.2606525134585005</c:v>
                </c:pt>
                <c:pt idx="1">
                  <c:v>33.687118789738221</c:v>
                </c:pt>
                <c:pt idx="2">
                  <c:v>636.3886896502562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0360"/>
        <c:axId val="198246240"/>
      </c:barChart>
      <c:catAx>
        <c:axId val="198240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624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624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mu-epsilon, Ct (norm)</a:t>
                </a:r>
              </a:p>
            </c:rich>
          </c:tx>
          <c:layout>
            <c:manualLayout>
              <c:xMode val="edge"/>
              <c:yMode val="edge"/>
              <c:x val="1.5432098765432098E-2"/>
              <c:y val="0.22591397005606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98379266909428"/>
          <c:y val="7.1078601501707792E-2"/>
          <c:w val="0.76811749506157623"/>
          <c:h val="0.74755080889727166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IgE'!$R$54:$R$58</c:f>
              <c:numCache>
                <c:formatCode>General</c:formatCode>
                <c:ptCount val="5"/>
                <c:pt idx="0">
                  <c:v>340</c:v>
                </c:pt>
                <c:pt idx="1">
                  <c:v>110.7</c:v>
                </c:pt>
                <c:pt idx="2">
                  <c:v>1025</c:v>
                </c:pt>
                <c:pt idx="3">
                  <c:v>354.2</c:v>
                </c:pt>
                <c:pt idx="4">
                  <c:v>450.7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IgE'!$S$54:$S$58</c:f>
              <c:numCache>
                <c:formatCode>General</c:formatCode>
                <c:ptCount val="5"/>
                <c:pt idx="0">
                  <c:v>56</c:v>
                </c:pt>
                <c:pt idx="1">
                  <c:v>453.5</c:v>
                </c:pt>
                <c:pt idx="2">
                  <c:v>876.9</c:v>
                </c:pt>
                <c:pt idx="3">
                  <c:v>456.8</c:v>
                </c:pt>
                <c:pt idx="4">
                  <c:v>765.8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IgE'!$T$54:$T$58</c:f>
              <c:numCache>
                <c:formatCode>General</c:formatCode>
                <c:ptCount val="5"/>
                <c:pt idx="0">
                  <c:v>180</c:v>
                </c:pt>
                <c:pt idx="1">
                  <c:v>129.69999999999999</c:v>
                </c:pt>
                <c:pt idx="2">
                  <c:v>3410</c:v>
                </c:pt>
                <c:pt idx="3">
                  <c:v>157.9</c:v>
                </c:pt>
                <c:pt idx="4">
                  <c:v>189.9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IgE'!$U$54:$U$58</c:f>
              <c:numCache>
                <c:formatCode>General</c:formatCode>
                <c:ptCount val="5"/>
                <c:pt idx="0">
                  <c:v>31</c:v>
                </c:pt>
                <c:pt idx="1">
                  <c:v>130.80000000000001</c:v>
                </c:pt>
                <c:pt idx="2">
                  <c:v>234.5</c:v>
                </c:pt>
                <c:pt idx="3">
                  <c:v>234.5</c:v>
                </c:pt>
                <c:pt idx="4">
                  <c:v>343.2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IgE'!$V$54:$V$58</c:f>
              <c:numCache>
                <c:formatCode>General</c:formatCode>
                <c:ptCount val="5"/>
                <c:pt idx="0">
                  <c:v>8.9969999999999999</c:v>
                </c:pt>
                <c:pt idx="1">
                  <c:v>135.69999999999999</c:v>
                </c:pt>
                <c:pt idx="2">
                  <c:v>150.6</c:v>
                </c:pt>
                <c:pt idx="3">
                  <c:v>1098</c:v>
                </c:pt>
                <c:pt idx="4">
                  <c:v>509.1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IgE'!$W$54:$W$58</c:f>
              <c:numCache>
                <c:formatCode>General</c:formatCode>
                <c:ptCount val="5"/>
                <c:pt idx="0">
                  <c:v>45.32</c:v>
                </c:pt>
                <c:pt idx="1">
                  <c:v>176.1</c:v>
                </c:pt>
                <c:pt idx="2">
                  <c:v>587.9</c:v>
                </c:pt>
                <c:pt idx="3">
                  <c:v>576.5</c:v>
                </c:pt>
                <c:pt idx="4">
                  <c:v>455.7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IgE'!$X$54:$X$58</c:f>
              <c:numCache>
                <c:formatCode>General</c:formatCode>
                <c:ptCount val="5"/>
                <c:pt idx="0">
                  <c:v>122.3</c:v>
                </c:pt>
                <c:pt idx="1">
                  <c:v>170.1</c:v>
                </c:pt>
                <c:pt idx="2">
                  <c:v>565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IgE'!$Z$54:$Z$58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plus>
            <c:minus>
              <c:numRef>
                <c:f>'spec Ig+Tital IgE'!$Z$54:$Z$58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IgE'!$Y$54:$Y$58</c:f>
              <c:numCache>
                <c:formatCode>0.000</c:formatCode>
                <c:ptCount val="5"/>
                <c:pt idx="0">
                  <c:v>111.9452857142857</c:v>
                </c:pt>
                <c:pt idx="1">
                  <c:v>186.65714285714284</c:v>
                </c:pt>
                <c:pt idx="2">
                  <c:v>978.55714285714282</c:v>
                </c:pt>
                <c:pt idx="3">
                  <c:v>479.65000000000003</c:v>
                </c:pt>
                <c:pt idx="4">
                  <c:v>452.40000000000003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54632"/>
        <c:axId val="147455024"/>
      </c:scatterChart>
      <c:valAx>
        <c:axId val="14745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7455024"/>
        <c:crossesAt val="10"/>
        <c:crossBetween val="midCat"/>
      </c:valAx>
      <c:valAx>
        <c:axId val="147455024"/>
        <c:scaling>
          <c:logBase val="10"/>
          <c:orientation val="minMax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0351966873706004E-2"/>
              <c:y val="0.360294889609387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454632"/>
        <c:crosses val="autoZero"/>
        <c:crossBetween val="midCat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81846012083075"/>
          <c:y val="6.3333539497198901E-2"/>
          <c:w val="0.74608264670271884"/>
          <c:h val="0.79666925999108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PCR!$AD$11:$AD$13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PCR!$AE$11:$AE$13</c:f>
              <c:numCache>
                <c:formatCode>0.0</c:formatCode>
                <c:ptCount val="3"/>
                <c:pt idx="0">
                  <c:v>1.0000000000000002</c:v>
                </c:pt>
                <c:pt idx="1">
                  <c:v>0.73630494131512292</c:v>
                </c:pt>
                <c:pt idx="2">
                  <c:v>53.327242259604454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PCR!$AD$11:$AD$13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PCR!$AF$11:$AF$13</c:f>
              <c:numCache>
                <c:formatCode>0.0</c:formatCode>
                <c:ptCount val="3"/>
                <c:pt idx="0">
                  <c:v>0.29274197732522816</c:v>
                </c:pt>
                <c:pt idx="1">
                  <c:v>27.649605435593809</c:v>
                </c:pt>
                <c:pt idx="2">
                  <c:v>3.7942149407998227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PCR!$AD$11:$AD$13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PCR!$AG$11:$AG$13</c:f>
              <c:numCache>
                <c:formatCode>0.0</c:formatCode>
                <c:ptCount val="3"/>
                <c:pt idx="0">
                  <c:v>1.012695572127124</c:v>
                </c:pt>
                <c:pt idx="1">
                  <c:v>0.89416410409192704</c:v>
                </c:pt>
                <c:pt idx="2">
                  <c:v>92.398220427626256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1144"/>
        <c:axId val="198241536"/>
      </c:barChart>
      <c:catAx>
        <c:axId val="19824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153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1536"/>
        <c:scaling>
          <c:logBase val="10"/>
          <c:orientation val="minMax"/>
          <c:max val="1000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germline epsilon Ct (norm)</a:t>
                </a:r>
              </a:p>
            </c:rich>
          </c:tx>
          <c:layout>
            <c:manualLayout>
              <c:xMode val="edge"/>
              <c:yMode val="edge"/>
              <c:x val="1.5673981191222569E-2"/>
              <c:y val="0.140000349956255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1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2257086202782644"/>
          <c:y val="1.6666666666666666E-2"/>
          <c:w val="0.45768090900863095"/>
          <c:h val="0.240000699912510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4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50157728706625"/>
          <c:y val="6.5843886010987382E-2"/>
          <c:w val="0.75394321766561512"/>
          <c:h val="0.720167503245174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PCR!$AD$19:$AD$21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PCR!$AE$19:$AE$21</c:f>
              <c:numCache>
                <c:formatCode>0.0</c:formatCode>
                <c:ptCount val="3"/>
                <c:pt idx="0">
                  <c:v>1</c:v>
                </c:pt>
                <c:pt idx="1">
                  <c:v>62.318830466454891</c:v>
                </c:pt>
                <c:pt idx="2">
                  <c:v>143.88903002681138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PCR!$AD$19:$AD$21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PCR!$AF$19:$AF$21</c:f>
              <c:numCache>
                <c:formatCode>0.0</c:formatCode>
                <c:ptCount val="3"/>
                <c:pt idx="0">
                  <c:v>5.8862759026453384</c:v>
                </c:pt>
                <c:pt idx="1">
                  <c:v>56.116852836694399</c:v>
                </c:pt>
                <c:pt idx="2">
                  <c:v>46.778106905023492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PCR!$AD$19:$AD$21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PCR!$AG$19:$AG$21</c:f>
              <c:numCache>
                <c:formatCode>0.0</c:formatCode>
                <c:ptCount val="3"/>
                <c:pt idx="0">
                  <c:v>1.8031083358896822</c:v>
                </c:pt>
                <c:pt idx="1">
                  <c:v>1.2276548624748298</c:v>
                </c:pt>
                <c:pt idx="2">
                  <c:v>29.691177143037816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2320"/>
        <c:axId val="198244280"/>
      </c:barChart>
      <c:catAx>
        <c:axId val="19824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428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428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mu-epsilon, Ct (norm)</a:t>
                </a:r>
              </a:p>
            </c:rich>
          </c:tx>
          <c:layout>
            <c:manualLayout>
              <c:xMode val="edge"/>
              <c:yMode val="edge"/>
              <c:x val="1.5772870662460567E-2"/>
              <c:y val="0.204621155028888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29411764705885"/>
          <c:y val="5.6478496934854093E-2"/>
          <c:w val="0.69659442724458231"/>
          <c:h val="0.8239216023437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PCR!$AI$23:$AI$25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0.86502815389748178</c:v>
                  </c:pt>
                  <c:pt idx="2">
                    <c:v>44.970627130580816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PCR!$AD$23:$AD$25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PCR!$AE$23:$AE$25</c:f>
              <c:numCache>
                <c:formatCode>0.0</c:formatCode>
                <c:ptCount val="3"/>
                <c:pt idx="0">
                  <c:v>1</c:v>
                </c:pt>
                <c:pt idx="1">
                  <c:v>1.7971102551340632</c:v>
                </c:pt>
                <c:pt idx="2">
                  <c:v>91.645095719510593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PCR!$AJ$23:$AJ$25</c:f>
                <c:numCache>
                  <c:formatCode>General</c:formatCode>
                  <c:ptCount val="3"/>
                  <c:pt idx="0">
                    <c:v>2.0688041768948842</c:v>
                  </c:pt>
                  <c:pt idx="1">
                    <c:v>10.079559412610093</c:v>
                  </c:pt>
                  <c:pt idx="2">
                    <c:v>17.785058607162402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PCR!$AD$23:$AD$25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PCR!$AF$23:$AF$25</c:f>
              <c:numCache>
                <c:formatCode>0.0</c:formatCode>
                <c:ptCount val="3"/>
                <c:pt idx="0">
                  <c:v>3.3324096037779554</c:v>
                </c:pt>
                <c:pt idx="1">
                  <c:v>26.786537180696797</c:v>
                </c:pt>
                <c:pt idx="2">
                  <c:v>33.405403240566798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PCR!$AK$23:$AK$25</c:f>
                <c:numCache>
                  <c:formatCode>General</c:formatCode>
                  <c:ptCount val="3"/>
                  <c:pt idx="0">
                    <c:v>5.3790264289225611</c:v>
                  </c:pt>
                  <c:pt idx="1">
                    <c:v>27.131362390458108</c:v>
                  </c:pt>
                  <c:pt idx="2">
                    <c:v>50.200937662700248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PCR!$AD$23:$AD$25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PCR!$AG$23:$AG$25</c:f>
              <c:numCache>
                <c:formatCode>0.0</c:formatCode>
                <c:ptCount val="3"/>
                <c:pt idx="0">
                  <c:v>16.880940754583474</c:v>
                </c:pt>
                <c:pt idx="1">
                  <c:v>44.873138305209643</c:v>
                </c:pt>
                <c:pt idx="2">
                  <c:v>64.344364822324636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5456"/>
        <c:axId val="198245848"/>
      </c:barChart>
      <c:catAx>
        <c:axId val="19824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584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19824584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g1-epsolon Ct (norm)</a:t>
                </a:r>
              </a:p>
            </c:rich>
          </c:tx>
          <c:layout>
            <c:manualLayout>
              <c:xMode val="edge"/>
              <c:yMode val="edge"/>
              <c:x val="2.4767801857585141E-2"/>
              <c:y val="0.21594719264743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824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35766426709483"/>
          <c:y val="8.050847457627118E-2"/>
          <c:w val="0.73354344255645476"/>
          <c:h val="0.72881355932203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PCR!$AD$27:$AD$29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PCR!$AE$27:$AE$29</c:f>
              <c:numCache>
                <c:formatCode>0.0</c:formatCode>
                <c:ptCount val="3"/>
                <c:pt idx="0">
                  <c:v>1</c:v>
                </c:pt>
                <c:pt idx="1">
                  <c:v>10.688358478911754</c:v>
                </c:pt>
                <c:pt idx="2">
                  <c:v>20.133765340605866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PCR!$AD$27:$AD$29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PCR!$AF$27:$AF$29</c:f>
              <c:numCache>
                <c:formatCode>0.0</c:formatCode>
                <c:ptCount val="3"/>
                <c:pt idx="0">
                  <c:v>3.0953979431674057</c:v>
                </c:pt>
                <c:pt idx="1">
                  <c:v>2.1226682648313449</c:v>
                </c:pt>
                <c:pt idx="2">
                  <c:v>217.81147049665529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PCR!$AD$27:$AD$29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PCR!$AG$27:$AG$29</c:f>
              <c:numCache>
                <c:formatCode>0.0</c:formatCode>
                <c:ptCount val="3"/>
                <c:pt idx="0">
                  <c:v>0.23137439504512861</c:v>
                </c:pt>
                <c:pt idx="1">
                  <c:v>0.75247171117452527</c:v>
                </c:pt>
                <c:pt idx="2">
                  <c:v>73.772528494511448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6120"/>
        <c:axId val="202436512"/>
      </c:barChart>
      <c:catAx>
        <c:axId val="20243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651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43651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g1-epsolon Ct (norm)</a:t>
                </a:r>
              </a:p>
            </c:rich>
          </c:tx>
          <c:layout>
            <c:manualLayout>
              <c:xMode val="edge"/>
              <c:yMode val="edge"/>
              <c:x val="1.5673981191222569E-2"/>
              <c:y val="0.229729729729729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6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899729225437808"/>
          <c:y val="2.1186440677966101E-2"/>
          <c:w val="0.22257087359618927"/>
          <c:h val="0.271186440677966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9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81401308656391"/>
          <c:y val="6.3333539497198901E-2"/>
          <c:w val="0.69875882357401209"/>
          <c:h val="0.79666925999108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PCR!$AI$32:$AI$34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PCR!$AD$32:$AD$34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PCR!$AE$32:$AE$34</c:f>
              <c:numCache>
                <c:formatCode>0.0</c:formatCode>
                <c:ptCount val="3"/>
                <c:pt idx="0">
                  <c:v>1</c:v>
                </c:pt>
                <c:pt idx="1">
                  <c:v>251.71097242412728</c:v>
                </c:pt>
                <c:pt idx="2">
                  <c:v>111.28809385848746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PCR!$AI$32:$AI$34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PCR!$AD$32:$AD$34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PCR!$AF$32:$AF$34</c:f>
              <c:numCache>
                <c:formatCode>0.0</c:formatCode>
                <c:ptCount val="3"/>
                <c:pt idx="0">
                  <c:v>50.091799721374713</c:v>
                </c:pt>
                <c:pt idx="1">
                  <c:v>787.88978416567363</c:v>
                </c:pt>
                <c:pt idx="2">
                  <c:v>2481.0000218316095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PCR!$AK$32:$AK$34</c:f>
                <c:numCache>
                  <c:formatCode>General</c:formatCode>
                  <c:ptCount val="3"/>
                  <c:pt idx="0">
                    <c:v>267.68186796554608</c:v>
                  </c:pt>
                  <c:pt idx="1">
                    <c:v>120.35907452930373</c:v>
                  </c:pt>
                  <c:pt idx="2">
                    <c:v>785.37958655289583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PCR!$AD$32:$AD$34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PCR!$AG$32:$AG$34</c:f>
              <c:numCache>
                <c:formatCode>0.0</c:formatCode>
                <c:ptCount val="3"/>
                <c:pt idx="0">
                  <c:v>437.2424572394321</c:v>
                </c:pt>
                <c:pt idx="1">
                  <c:v>144.67610654508317</c:v>
                </c:pt>
                <c:pt idx="2">
                  <c:v>1316.1942706876609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8864"/>
        <c:axId val="202436904"/>
      </c:barChart>
      <c:catAx>
        <c:axId val="20243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690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43690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g1 Ct (norm)</a:t>
                </a:r>
              </a:p>
            </c:rich>
          </c:tx>
          <c:layout>
            <c:manualLayout>
              <c:xMode val="edge"/>
              <c:yMode val="edge"/>
              <c:x val="1.5527950310559006E-2"/>
              <c:y val="0.200000699912510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8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745388237256521"/>
          <c:y val="1.9607918228853511E-2"/>
          <c:w val="0.23913079740088405"/>
          <c:h val="0.2745108552039491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52866242038218"/>
          <c:y val="6.3545150501672226E-2"/>
          <c:w val="0.74840764331210197"/>
          <c:h val="0.822742474916388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PCR!$AD$36:$AD$38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PCR!$AE$36:$AE$38</c:f>
              <c:numCache>
                <c:formatCode>0.0</c:formatCode>
                <c:ptCount val="3"/>
                <c:pt idx="0">
                  <c:v>0.50070694457874643</c:v>
                </c:pt>
                <c:pt idx="1">
                  <c:v>8.68735129983191</c:v>
                </c:pt>
                <c:pt idx="2">
                  <c:v>76.273103220744645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PCR!$AD$36:$AD$38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PCR!$AF$36:$AF$38</c:f>
              <c:numCache>
                <c:formatCode>0.0</c:formatCode>
                <c:ptCount val="3"/>
                <c:pt idx="0">
                  <c:v>10.219884795575712</c:v>
                </c:pt>
                <c:pt idx="1">
                  <c:v>6.8675237220761431</c:v>
                </c:pt>
                <c:pt idx="2">
                  <c:v>0.42107617408468523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PCR!$AD$36:$AD$38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PCR!$AG$36:$AG$38</c:f>
              <c:numCache>
                <c:formatCode>0.0</c:formatCode>
                <c:ptCount val="3"/>
                <c:pt idx="0">
                  <c:v>0.42279708153774986</c:v>
                </c:pt>
                <c:pt idx="1">
                  <c:v>6.6298648321850679</c:v>
                </c:pt>
                <c:pt idx="2">
                  <c:v>28.965848545507537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5336"/>
        <c:axId val="202439648"/>
      </c:barChart>
      <c:catAx>
        <c:axId val="202435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964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43964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g1 Ct (norm)</a:t>
                </a:r>
              </a:p>
            </c:rich>
          </c:tx>
          <c:layout>
            <c:manualLayout>
              <c:xMode val="edge"/>
              <c:yMode val="edge"/>
              <c:x val="1.5923566878980892E-2"/>
              <c:y val="0.2642140468227424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5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73248407643311"/>
          <c:y val="1.968503937007874E-2"/>
          <c:w val="0.22611464968152867"/>
          <c:h val="0.25196850393700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0619195046442"/>
          <c:y val="6.3545150501672226E-2"/>
          <c:w val="0.70278637770897834"/>
          <c:h val="0.795986622073578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PCR!$AI$40:$AI$42</c:f>
                <c:numCache>
                  <c:formatCode>General</c:formatCode>
                  <c:ptCount val="3"/>
                  <c:pt idx="0">
                    <c:v>0.94101080124620073</c:v>
                  </c:pt>
                  <c:pt idx="1">
                    <c:v>1.1594162028589881</c:v>
                  </c:pt>
                  <c:pt idx="2">
                    <c:v>37.912997813533316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PCR!$AD$40:$AD$42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PCR!$AE$40:$AE$42</c:f>
              <c:numCache>
                <c:formatCode>0.0</c:formatCode>
                <c:ptCount val="3"/>
                <c:pt idx="0">
                  <c:v>1.3174049321354522</c:v>
                </c:pt>
                <c:pt idx="1">
                  <c:v>8.9091220228684076</c:v>
                </c:pt>
                <c:pt idx="2">
                  <c:v>47.312644988483186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PCR!$AJ$40:$AJ$42</c:f>
                <c:numCache>
                  <c:formatCode>General</c:formatCode>
                  <c:ptCount val="3"/>
                  <c:pt idx="0">
                    <c:v>0.43390227371140067</c:v>
                  </c:pt>
                  <c:pt idx="1">
                    <c:v>42.322896106550331</c:v>
                  </c:pt>
                  <c:pt idx="2">
                    <c:v>389.27868621037095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PCR!$AD$40:$AD$42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PCR!$AF$40:$AF$42</c:f>
              <c:numCache>
                <c:formatCode>0.0</c:formatCode>
                <c:ptCount val="3"/>
                <c:pt idx="0">
                  <c:v>0.65339647652122079</c:v>
                </c:pt>
                <c:pt idx="1">
                  <c:v>70.984256628064202</c:v>
                </c:pt>
                <c:pt idx="2">
                  <c:v>954.50976069285969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PCR!$AK$40:$AK$42</c:f>
                <c:numCache>
                  <c:formatCode>General</c:formatCode>
                  <c:ptCount val="3"/>
                  <c:pt idx="0">
                    <c:v>1.0932917918208012</c:v>
                  </c:pt>
                  <c:pt idx="1">
                    <c:v>18.574252405454224</c:v>
                  </c:pt>
                  <c:pt idx="2">
                    <c:v>311.19122094023953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PCR!$AD$40:$AD$42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PCR!$AG$40:$AG$42</c:f>
              <c:numCache>
                <c:formatCode>0.0</c:formatCode>
                <c:ptCount val="3"/>
                <c:pt idx="0">
                  <c:v>1.9090595175598408</c:v>
                </c:pt>
                <c:pt idx="1">
                  <c:v>26.961149421114918</c:v>
                </c:pt>
                <c:pt idx="2">
                  <c:v>778.42931274209866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4944"/>
        <c:axId val="202433376"/>
      </c:barChart>
      <c:catAx>
        <c:axId val="20243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337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43337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e Ct (norm)</a:t>
                </a:r>
              </a:p>
            </c:rich>
          </c:tx>
          <c:layout>
            <c:manualLayout>
              <c:xMode val="edge"/>
              <c:yMode val="edge"/>
              <c:x val="1.5479876160990712E-2"/>
              <c:y val="0.197324414715719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4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507739938080493"/>
          <c:y val="1.8867959293851884E-2"/>
          <c:w val="0.23839009287925697"/>
          <c:h val="0.264151430113926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4984607467161"/>
          <c:y val="0.11278195488721804"/>
          <c:w val="0.72381176776961731"/>
          <c:h val="0.680451127819548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PCR!$AD$46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PCR!$AE$46:$AG$46</c:f>
              <c:numCache>
                <c:formatCode>0.0</c:formatCode>
                <c:ptCount val="3"/>
                <c:pt idx="0">
                  <c:v>0.99999999999999989</c:v>
                </c:pt>
                <c:pt idx="1">
                  <c:v>13.091106283405573</c:v>
                </c:pt>
                <c:pt idx="2">
                  <c:v>7.855296288091039E-2</c:v>
                </c:pt>
              </c:numCache>
            </c:numRef>
          </c:val>
        </c:ser>
        <c:ser>
          <c:idx val="1"/>
          <c:order val="1"/>
          <c:tx>
            <c:strRef>
              <c:f>PCR!$AD$47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PCR!$AE$47:$AG$47</c:f>
              <c:numCache>
                <c:formatCode>0.0</c:formatCode>
                <c:ptCount val="3"/>
                <c:pt idx="0">
                  <c:v>37.093070517970638</c:v>
                </c:pt>
                <c:pt idx="1">
                  <c:v>177.03945893156438</c:v>
                </c:pt>
                <c:pt idx="2">
                  <c:v>6.709021514207997</c:v>
                </c:pt>
              </c:numCache>
            </c:numRef>
          </c:val>
        </c:ser>
        <c:ser>
          <c:idx val="2"/>
          <c:order val="2"/>
          <c:tx>
            <c:strRef>
              <c:f>PCR!$AD$48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PCR!$AE$48:$AG$48</c:f>
              <c:numCache>
                <c:formatCode>0.0</c:formatCode>
                <c:ptCount val="3"/>
                <c:pt idx="0">
                  <c:v>58.904412476108632</c:v>
                </c:pt>
                <c:pt idx="1">
                  <c:v>4.3637124531786879</c:v>
                </c:pt>
                <c:pt idx="2">
                  <c:v>327.43767237352841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7296"/>
        <c:axId val="202432984"/>
      </c:barChart>
      <c:catAx>
        <c:axId val="20243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OVA, ug</a:t>
                </a:r>
              </a:p>
            </c:rich>
          </c:tx>
          <c:layout>
            <c:manualLayout>
              <c:xMode val="edge"/>
              <c:yMode val="edge"/>
              <c:x val="0.48571595217264507"/>
              <c:y val="0.743335783027121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298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43298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e Ct (norm)</a:t>
                </a:r>
              </a:p>
            </c:rich>
          </c:tx>
          <c:layout>
            <c:manualLayout>
              <c:xMode val="edge"/>
              <c:yMode val="edge"/>
              <c:x val="1.5873015873015872E-2"/>
              <c:y val="0.233334033245844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7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11120756202741"/>
          <c:y val="1.8796992481203006E-2"/>
          <c:w val="0.21269907210773842"/>
          <c:h val="0.240601503759398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9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58895705521471"/>
          <c:y val="6.7376119847489493E-2"/>
          <c:w val="0.72085889570552153"/>
          <c:h val="0.783690657173430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PCR!$AI$50:$AI$52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13.988908966253325</c:v>
                  </c:pt>
                  <c:pt idx="2">
                    <c:v>102.55492556921459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PCR!$AD$50:$AD$52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PCR!$AE$50:$AE$52</c:f>
              <c:numCache>
                <c:formatCode>0.0</c:formatCode>
                <c:ptCount val="3"/>
                <c:pt idx="0">
                  <c:v>1</c:v>
                </c:pt>
                <c:pt idx="1">
                  <c:v>16.373748596360137</c:v>
                </c:pt>
                <c:pt idx="2">
                  <c:v>206.92378441623501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PCR!$AJ$50:$AJ$52</c:f>
                <c:numCache>
                  <c:formatCode>General</c:formatCode>
                  <c:ptCount val="3"/>
                  <c:pt idx="0">
                    <c:v>8.0708586728211955</c:v>
                  </c:pt>
                  <c:pt idx="1">
                    <c:v>89.340106592322982</c:v>
                  </c:pt>
                  <c:pt idx="2">
                    <c:v>11.70582644089324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PCR!$AD$50:$AD$52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PCR!$AF$50:$AF$52</c:f>
              <c:numCache>
                <c:formatCode>0.0</c:formatCode>
                <c:ptCount val="3"/>
                <c:pt idx="0">
                  <c:v>13.505493898952146</c:v>
                </c:pt>
                <c:pt idx="1">
                  <c:v>116.79203350140018</c:v>
                </c:pt>
                <c:pt idx="2">
                  <c:v>19.39931076584346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PCR!$AK$50:$AK$52</c:f>
                <c:numCache>
                  <c:formatCode>General</c:formatCode>
                  <c:ptCount val="3"/>
                  <c:pt idx="0">
                    <c:v>1.4112447062450877</c:v>
                  </c:pt>
                  <c:pt idx="1">
                    <c:v>17.018367967513917</c:v>
                  </c:pt>
                  <c:pt idx="2">
                    <c:v>1.8531003646665147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PCR!$AD$50:$AD$52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PCR!$AG$50:$AG$52</c:f>
              <c:numCache>
                <c:formatCode>0.0</c:formatCode>
                <c:ptCount val="3"/>
                <c:pt idx="0">
                  <c:v>4.9715560236154763</c:v>
                </c:pt>
                <c:pt idx="1">
                  <c:v>28.717618484327911</c:v>
                </c:pt>
                <c:pt idx="2">
                  <c:v>3.284067447626132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8080"/>
        <c:axId val="202433768"/>
      </c:barChart>
      <c:catAx>
        <c:axId val="20243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376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43376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g1 Ct (norm)</a:t>
                </a:r>
              </a:p>
            </c:rich>
          </c:tx>
          <c:layout>
            <c:manualLayout>
              <c:xMode val="edge"/>
              <c:yMode val="edge"/>
              <c:x val="1.5337423312883436E-2"/>
              <c:y val="0.163121311963664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8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07361963190184"/>
          <c:y val="2.5641154052253867E-2"/>
          <c:w val="0.2361963190184049"/>
          <c:h val="0.358976156731554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34029676216371"/>
          <c:y val="5.3333506945009601E-2"/>
          <c:w val="0.77346522762827319"/>
          <c:h val="0.833336046015774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PCR!$AD$54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PCR!$AE$54:$AG$54</c:f>
              <c:numCache>
                <c:formatCode>0.0</c:formatCode>
                <c:ptCount val="3"/>
                <c:pt idx="0">
                  <c:v>1</c:v>
                </c:pt>
                <c:pt idx="1">
                  <c:v>10.272566946245332</c:v>
                </c:pt>
                <c:pt idx="2">
                  <c:v>14.448967147566288</c:v>
                </c:pt>
              </c:numCache>
            </c:numRef>
          </c:val>
        </c:ser>
        <c:ser>
          <c:idx val="1"/>
          <c:order val="1"/>
          <c:tx>
            <c:strRef>
              <c:f>PCR!$AD$55</c:f>
              <c:strCache>
                <c:ptCount val="1"/>
                <c:pt idx="0">
                  <c:v>DP1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PCR!$AE$55:$AG$55</c:f>
              <c:numCache>
                <c:formatCode>0.0</c:formatCode>
                <c:ptCount val="3"/>
                <c:pt idx="0">
                  <c:v>0.34464787644529543</c:v>
                </c:pt>
                <c:pt idx="1">
                  <c:v>43.297630089762471</c:v>
                </c:pt>
                <c:pt idx="2">
                  <c:v>3.3778387326021515</c:v>
                </c:pt>
              </c:numCache>
            </c:numRef>
          </c:val>
        </c:ser>
        <c:ser>
          <c:idx val="2"/>
          <c:order val="2"/>
          <c:tx>
            <c:strRef>
              <c:f>PCR!$AD$56</c:f>
              <c:strCache>
                <c:ptCount val="1"/>
                <c:pt idx="0">
                  <c:v>DP2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PCR!$AE$6:$AG$6</c:f>
              <c:strCache>
                <c:ptCount val="3"/>
                <c:pt idx="0">
                  <c:v>PBS</c:v>
                </c:pt>
                <c:pt idx="1">
                  <c:v>OVA 0.3</c:v>
                </c:pt>
                <c:pt idx="2">
                  <c:v>OVA 30</c:v>
                </c:pt>
              </c:strCache>
            </c:strRef>
          </c:cat>
          <c:val>
            <c:numRef>
              <c:f>PCR!$AE$56:$AG$56</c:f>
              <c:numCache>
                <c:formatCode>0.0</c:formatCode>
                <c:ptCount val="3"/>
                <c:pt idx="0">
                  <c:v>53.667045994256569</c:v>
                </c:pt>
                <c:pt idx="1">
                  <c:v>86.053676773286156</c:v>
                </c:pt>
                <c:pt idx="2">
                  <c:v>31.203557287384047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34552"/>
        <c:axId val="202929696"/>
      </c:barChart>
      <c:catAx>
        <c:axId val="2024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969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2969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g1 Ct (norm)</a:t>
                </a:r>
              </a:p>
            </c:rich>
          </c:tx>
          <c:layout>
            <c:manualLayout>
              <c:xMode val="edge"/>
              <c:yMode val="edge"/>
              <c:x val="1.6181229773462782E-2"/>
              <c:y val="0.246667366579177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434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106995559628964"/>
          <c:y val="2.5510267633598815E-2"/>
          <c:w val="0.21682916423052004"/>
          <c:h val="0.326531425710064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82352941176469"/>
          <c:y val="7.2681882151379801E-2"/>
          <c:w val="0.72235294117647053"/>
          <c:h val="0.74436272410206195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IgE'!$R$44:$R$48</c:f>
              <c:numCache>
                <c:formatCode>General</c:formatCode>
                <c:ptCount val="5"/>
                <c:pt idx="0">
                  <c:v>0.12</c:v>
                </c:pt>
                <c:pt idx="1">
                  <c:v>0.16</c:v>
                </c:pt>
                <c:pt idx="2">
                  <c:v>0.15</c:v>
                </c:pt>
                <c:pt idx="3">
                  <c:v>1.829</c:v>
                </c:pt>
                <c:pt idx="4">
                  <c:v>0.28699999999999998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IgE'!$S$44:$S$48</c:f>
              <c:numCache>
                <c:formatCode>General</c:formatCode>
                <c:ptCount val="5"/>
                <c:pt idx="0">
                  <c:v>0.35899999999999999</c:v>
                </c:pt>
                <c:pt idx="1">
                  <c:v>0.11</c:v>
                </c:pt>
                <c:pt idx="2">
                  <c:v>0.20300000000000001</c:v>
                </c:pt>
                <c:pt idx="3">
                  <c:v>0.98399999999999999</c:v>
                </c:pt>
                <c:pt idx="4">
                  <c:v>1.2549999999999999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IgE'!$T$44:$T$48</c:f>
              <c:numCache>
                <c:formatCode>General</c:formatCode>
                <c:ptCount val="5"/>
                <c:pt idx="0">
                  <c:v>0.23</c:v>
                </c:pt>
                <c:pt idx="1">
                  <c:v>0.109</c:v>
                </c:pt>
                <c:pt idx="2">
                  <c:v>0.14499999999999999</c:v>
                </c:pt>
                <c:pt idx="3">
                  <c:v>0.13100000000000001</c:v>
                </c:pt>
                <c:pt idx="4">
                  <c:v>0.08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IgE'!$U$44:$U$48</c:f>
              <c:numCache>
                <c:formatCode>General</c:formatCode>
                <c:ptCount val="5"/>
                <c:pt idx="0">
                  <c:v>0.13700000000000001</c:v>
                </c:pt>
                <c:pt idx="1">
                  <c:v>0.19800000000000001</c:v>
                </c:pt>
                <c:pt idx="2">
                  <c:v>0.13900000000000001</c:v>
                </c:pt>
                <c:pt idx="3">
                  <c:v>0.45600000000000002</c:v>
                </c:pt>
                <c:pt idx="4">
                  <c:v>1.706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IgE'!$V$44:$V$48</c:f>
              <c:numCache>
                <c:formatCode>General</c:formatCode>
                <c:ptCount val="5"/>
                <c:pt idx="0">
                  <c:v>1.911</c:v>
                </c:pt>
                <c:pt idx="1">
                  <c:v>0.15</c:v>
                </c:pt>
                <c:pt idx="2">
                  <c:v>0.128</c:v>
                </c:pt>
                <c:pt idx="3">
                  <c:v>0.113</c:v>
                </c:pt>
                <c:pt idx="4">
                  <c:v>0.441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IgE'!$W$44:$W$48</c:f>
              <c:numCache>
                <c:formatCode>General</c:formatCode>
                <c:ptCount val="5"/>
                <c:pt idx="0">
                  <c:v>0.11</c:v>
                </c:pt>
                <c:pt idx="1">
                  <c:v>0.13300000000000001</c:v>
                </c:pt>
                <c:pt idx="2">
                  <c:v>0.10100000000000001</c:v>
                </c:pt>
                <c:pt idx="3">
                  <c:v>0.499</c:v>
                </c:pt>
                <c:pt idx="4">
                  <c:v>0.755</c:v>
                </c:pt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IgE'!$X$44:$X$48</c:f>
              <c:numCache>
                <c:formatCode>General</c:formatCode>
                <c:ptCount val="5"/>
                <c:pt idx="0">
                  <c:v>0.44700000000000001</c:v>
                </c:pt>
                <c:pt idx="1">
                  <c:v>0.28699999999999998</c:v>
                </c:pt>
                <c:pt idx="2">
                  <c:v>0.20899999999999999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IgE'!$Z$44:$Z$48</c:f>
                <c:numCache>
                  <c:formatCode>General</c:formatCode>
                  <c:ptCount val="5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  <c:pt idx="4">
                    <c:v>0.25447090616701323</c:v>
                  </c:pt>
                </c:numCache>
              </c:numRef>
            </c:plus>
            <c:minus>
              <c:numRef>
                <c:f>'spec Ig+Tital IgE'!$Z$44:$Z$47</c:f>
                <c:numCache>
                  <c:formatCode>General</c:formatCode>
                  <c:ptCount val="4"/>
                  <c:pt idx="0">
                    <c:v>0.26506804132821055</c:v>
                  </c:pt>
                  <c:pt idx="1">
                    <c:v>2.5593629071855181E-2</c:v>
                  </c:pt>
                  <c:pt idx="2">
                    <c:v>1.6075915914720174E-2</c:v>
                  </c:pt>
                  <c:pt idx="3">
                    <c:v>0.2667194306394669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IgE'!$Q$44:$Q$48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IgE'!$Y$44:$Y$48</c:f>
              <c:numCache>
                <c:formatCode>0.000</c:formatCode>
                <c:ptCount val="5"/>
                <c:pt idx="0">
                  <c:v>0.47342857142857142</c:v>
                </c:pt>
                <c:pt idx="1">
                  <c:v>0.16385714285714287</c:v>
                </c:pt>
                <c:pt idx="2">
                  <c:v>0.15357142857142855</c:v>
                </c:pt>
                <c:pt idx="3">
                  <c:v>0.66866666666666663</c:v>
                </c:pt>
                <c:pt idx="4">
                  <c:v>0.754</c:v>
                </c:pt>
              </c:numCache>
            </c:numRef>
          </c:yVal>
          <c:smooth val="0"/>
        </c:ser>
        <c:ser>
          <c:idx val="0"/>
          <c:order val="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IgE'!$R$49:$R$53</c:f>
              <c:numCache>
                <c:formatCode>General</c:formatCode>
                <c:ptCount val="5"/>
                <c:pt idx="0">
                  <c:v>0.158</c:v>
                </c:pt>
                <c:pt idx="1">
                  <c:v>9.3000000000000007</c:v>
                </c:pt>
                <c:pt idx="2">
                  <c:v>12.54</c:v>
                </c:pt>
                <c:pt idx="3">
                  <c:v>0.81100000000000005</c:v>
                </c:pt>
                <c:pt idx="4">
                  <c:v>1.345</c:v>
                </c:pt>
              </c:numCache>
            </c:numRef>
          </c:yVal>
          <c:smooth val="0"/>
        </c:ser>
        <c:ser>
          <c:idx val="1"/>
          <c:order val="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IgE'!$S$49:$S$53</c:f>
              <c:numCache>
                <c:formatCode>General</c:formatCode>
                <c:ptCount val="5"/>
                <c:pt idx="0">
                  <c:v>0.13</c:v>
                </c:pt>
                <c:pt idx="1">
                  <c:v>10.148999999999999</c:v>
                </c:pt>
                <c:pt idx="2">
                  <c:v>3.98</c:v>
                </c:pt>
                <c:pt idx="3">
                  <c:v>0.872</c:v>
                </c:pt>
                <c:pt idx="4">
                  <c:v>2.89</c:v>
                </c:pt>
              </c:numCache>
            </c:numRef>
          </c:yVal>
          <c:smooth val="0"/>
        </c:ser>
        <c:ser>
          <c:idx val="2"/>
          <c:order val="1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IgE'!$T$49:$T$53</c:f>
              <c:numCache>
                <c:formatCode>General</c:formatCode>
                <c:ptCount val="5"/>
                <c:pt idx="0">
                  <c:v>0.32</c:v>
                </c:pt>
                <c:pt idx="1">
                  <c:v>6.4660000000000002</c:v>
                </c:pt>
                <c:pt idx="2">
                  <c:v>7.8959999999999999</c:v>
                </c:pt>
                <c:pt idx="3">
                  <c:v>1.1000000000000001</c:v>
                </c:pt>
                <c:pt idx="4">
                  <c:v>5.431</c:v>
                </c:pt>
              </c:numCache>
            </c:numRef>
          </c:yVal>
          <c:smooth val="0"/>
        </c:ser>
        <c:ser>
          <c:idx val="3"/>
          <c:order val="1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IgE'!$U$49:$U$53</c:f>
              <c:numCache>
                <c:formatCode>General</c:formatCode>
                <c:ptCount val="5"/>
                <c:pt idx="0">
                  <c:v>0.12</c:v>
                </c:pt>
                <c:pt idx="1">
                  <c:v>0.996</c:v>
                </c:pt>
                <c:pt idx="2">
                  <c:v>1.998</c:v>
                </c:pt>
                <c:pt idx="3">
                  <c:v>1.43</c:v>
                </c:pt>
                <c:pt idx="4">
                  <c:v>8.0079999999999991</c:v>
                </c:pt>
              </c:numCache>
            </c:numRef>
          </c:yVal>
          <c:smooth val="0"/>
        </c:ser>
        <c:ser>
          <c:idx val="4"/>
          <c:order val="1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IgE'!$V$49:$V$53</c:f>
              <c:numCache>
                <c:formatCode>General</c:formatCode>
                <c:ptCount val="5"/>
                <c:pt idx="0">
                  <c:v>0.23400000000000001</c:v>
                </c:pt>
                <c:pt idx="1">
                  <c:v>0.67800000000000005</c:v>
                </c:pt>
                <c:pt idx="2">
                  <c:v>3.395</c:v>
                </c:pt>
                <c:pt idx="3">
                  <c:v>0.153</c:v>
                </c:pt>
                <c:pt idx="4">
                  <c:v>7.992</c:v>
                </c:pt>
              </c:numCache>
            </c:numRef>
          </c:yVal>
          <c:smooth val="0"/>
        </c:ser>
        <c:ser>
          <c:idx val="5"/>
          <c:order val="1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IgE'!$W$49:$W$53</c:f>
              <c:numCache>
                <c:formatCode>General</c:formatCode>
                <c:ptCount val="5"/>
                <c:pt idx="0">
                  <c:v>0.13</c:v>
                </c:pt>
                <c:pt idx="1">
                  <c:v>7.657</c:v>
                </c:pt>
                <c:pt idx="2">
                  <c:v>11.5</c:v>
                </c:pt>
                <c:pt idx="3">
                  <c:v>4.49</c:v>
                </c:pt>
                <c:pt idx="4">
                  <c:v>1.667</c:v>
                </c:pt>
              </c:numCache>
            </c:numRef>
          </c:yVal>
          <c:smooth val="0"/>
        </c:ser>
        <c:ser>
          <c:idx val="6"/>
          <c:order val="1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IgE'!$X$49:$X$53</c:f>
              <c:numCache>
                <c:formatCode>General</c:formatCode>
                <c:ptCount val="5"/>
                <c:pt idx="0">
                  <c:v>0.17499999999999999</c:v>
                </c:pt>
                <c:pt idx="1">
                  <c:v>5.99</c:v>
                </c:pt>
                <c:pt idx="2">
                  <c:v>6.7759999999999998</c:v>
                </c:pt>
              </c:numCache>
            </c:numRef>
          </c:yVal>
          <c:smooth val="0"/>
        </c:ser>
        <c:ser>
          <c:idx val="7"/>
          <c:order val="15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IgE'!$Z$49:$Z$53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plus>
            <c:minus>
              <c:numRef>
                <c:f>'spec Ig+Tital IgE'!$Z$49:$Z$53</c:f>
                <c:numCache>
                  <c:formatCode>General</c:formatCode>
                  <c:ptCount val="5"/>
                  <c:pt idx="0">
                    <c:v>2.9751012199008216E-2</c:v>
                  </c:pt>
                  <c:pt idx="1">
                    <c:v>1.5366340492087236</c:v>
                  </c:pt>
                  <c:pt idx="2">
                    <c:v>1.6631756310831314</c:v>
                  </c:pt>
                  <c:pt idx="3">
                    <c:v>0.62920336070399696</c:v>
                  </c:pt>
                  <c:pt idx="4">
                    <c:v>1.2420186133161217</c:v>
                  </c:pt>
                </c:numCache>
              </c:numRef>
            </c:minus>
            <c:spPr>
              <a:ln w="254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'spec Ig+Tital IgE'!$Q$49:$Q$53</c:f>
              <c:numCache>
                <c:formatCode>General</c:formatCode>
                <c:ptCount val="5"/>
                <c:pt idx="0">
                  <c:v>1.2</c:v>
                </c:pt>
                <c:pt idx="1">
                  <c:v>3.2</c:v>
                </c:pt>
                <c:pt idx="2">
                  <c:v>5.2</c:v>
                </c:pt>
                <c:pt idx="3">
                  <c:v>7.2</c:v>
                </c:pt>
                <c:pt idx="4">
                  <c:v>9.1999999999999993</c:v>
                </c:pt>
              </c:numCache>
            </c:numRef>
          </c:xVal>
          <c:yVal>
            <c:numRef>
              <c:f>'spec Ig+Tital IgE'!$Y$49:$Y$53</c:f>
              <c:numCache>
                <c:formatCode>0.000</c:formatCode>
                <c:ptCount val="5"/>
                <c:pt idx="0">
                  <c:v>0.18100000000000002</c:v>
                </c:pt>
                <c:pt idx="1">
                  <c:v>5.8908571428571426</c:v>
                </c:pt>
                <c:pt idx="2">
                  <c:v>6.8692857142857138</c:v>
                </c:pt>
                <c:pt idx="3">
                  <c:v>1.476</c:v>
                </c:pt>
                <c:pt idx="4">
                  <c:v>4.5555000000000003</c:v>
                </c:pt>
              </c:numCache>
            </c:numRef>
          </c:yVal>
          <c:smooth val="0"/>
        </c:ser>
        <c:ser>
          <c:idx val="0"/>
          <c:order val="1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IgE'!$R$54:$R$58</c:f>
              <c:numCache>
                <c:formatCode>General</c:formatCode>
                <c:ptCount val="5"/>
                <c:pt idx="0">
                  <c:v>340</c:v>
                </c:pt>
                <c:pt idx="1">
                  <c:v>110.7</c:v>
                </c:pt>
                <c:pt idx="2">
                  <c:v>1025</c:v>
                </c:pt>
                <c:pt idx="3">
                  <c:v>354.2</c:v>
                </c:pt>
                <c:pt idx="4">
                  <c:v>450.7</c:v>
                </c:pt>
              </c:numCache>
            </c:numRef>
          </c:yVal>
          <c:smooth val="0"/>
        </c:ser>
        <c:ser>
          <c:idx val="1"/>
          <c:order val="17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IgE'!$S$54:$S$58</c:f>
              <c:numCache>
                <c:formatCode>General</c:formatCode>
                <c:ptCount val="5"/>
                <c:pt idx="0">
                  <c:v>56</c:v>
                </c:pt>
                <c:pt idx="1">
                  <c:v>453.5</c:v>
                </c:pt>
                <c:pt idx="2">
                  <c:v>876.9</c:v>
                </c:pt>
                <c:pt idx="3">
                  <c:v>456.8</c:v>
                </c:pt>
                <c:pt idx="4">
                  <c:v>765.8</c:v>
                </c:pt>
              </c:numCache>
            </c:numRef>
          </c:yVal>
          <c:smooth val="0"/>
        </c:ser>
        <c:ser>
          <c:idx val="2"/>
          <c:order val="18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IgE'!$T$54:$T$58</c:f>
              <c:numCache>
                <c:formatCode>General</c:formatCode>
                <c:ptCount val="5"/>
                <c:pt idx="0">
                  <c:v>180</c:v>
                </c:pt>
                <c:pt idx="1">
                  <c:v>129.69999999999999</c:v>
                </c:pt>
                <c:pt idx="2">
                  <c:v>3410</c:v>
                </c:pt>
                <c:pt idx="3">
                  <c:v>157.9</c:v>
                </c:pt>
                <c:pt idx="4">
                  <c:v>189.9</c:v>
                </c:pt>
              </c:numCache>
            </c:numRef>
          </c:yVal>
          <c:smooth val="0"/>
        </c:ser>
        <c:ser>
          <c:idx val="3"/>
          <c:order val="19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IgE'!$U$54:$U$58</c:f>
              <c:numCache>
                <c:formatCode>General</c:formatCode>
                <c:ptCount val="5"/>
                <c:pt idx="0">
                  <c:v>31</c:v>
                </c:pt>
                <c:pt idx="1">
                  <c:v>130.80000000000001</c:v>
                </c:pt>
                <c:pt idx="2">
                  <c:v>234.5</c:v>
                </c:pt>
                <c:pt idx="3">
                  <c:v>234.5</c:v>
                </c:pt>
                <c:pt idx="4">
                  <c:v>343.2</c:v>
                </c:pt>
              </c:numCache>
            </c:numRef>
          </c:yVal>
          <c:smooth val="0"/>
        </c:ser>
        <c:ser>
          <c:idx val="4"/>
          <c:order val="2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IgE'!$V$54:$V$58</c:f>
              <c:numCache>
                <c:formatCode>General</c:formatCode>
                <c:ptCount val="5"/>
                <c:pt idx="0">
                  <c:v>8.9969999999999999</c:v>
                </c:pt>
                <c:pt idx="1">
                  <c:v>135.69999999999999</c:v>
                </c:pt>
                <c:pt idx="2">
                  <c:v>150.6</c:v>
                </c:pt>
                <c:pt idx="3">
                  <c:v>1098</c:v>
                </c:pt>
                <c:pt idx="4">
                  <c:v>509.1</c:v>
                </c:pt>
              </c:numCache>
            </c:numRef>
          </c:yVal>
          <c:smooth val="0"/>
        </c:ser>
        <c:ser>
          <c:idx val="5"/>
          <c:order val="2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IgE'!$W$54:$W$58</c:f>
              <c:numCache>
                <c:formatCode>General</c:formatCode>
                <c:ptCount val="5"/>
                <c:pt idx="0">
                  <c:v>45.32</c:v>
                </c:pt>
                <c:pt idx="1">
                  <c:v>176.1</c:v>
                </c:pt>
                <c:pt idx="2">
                  <c:v>587.9</c:v>
                </c:pt>
                <c:pt idx="3">
                  <c:v>576.5</c:v>
                </c:pt>
                <c:pt idx="4">
                  <c:v>455.7</c:v>
                </c:pt>
              </c:numCache>
            </c:numRef>
          </c:yVal>
          <c:smooth val="0"/>
        </c:ser>
        <c:ser>
          <c:idx val="6"/>
          <c:order val="2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IgE'!$X$54:$X$58</c:f>
              <c:numCache>
                <c:formatCode>General</c:formatCode>
                <c:ptCount val="5"/>
                <c:pt idx="0">
                  <c:v>122.3</c:v>
                </c:pt>
                <c:pt idx="1">
                  <c:v>170.1</c:v>
                </c:pt>
                <c:pt idx="2">
                  <c:v>565</c:v>
                </c:pt>
              </c:numCache>
            </c:numRef>
          </c:yVal>
          <c:smooth val="0"/>
        </c:ser>
        <c:ser>
          <c:idx val="7"/>
          <c:order val="23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IgE'!$Z$54:$Z$58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plus>
            <c:minus>
              <c:numRef>
                <c:f>'spec Ig+Tital IgE'!$Z$54:$Z$58</c:f>
                <c:numCache>
                  <c:formatCode>General</c:formatCode>
                  <c:ptCount val="5"/>
                  <c:pt idx="0">
                    <c:v>47.755694911769382</c:v>
                  </c:pt>
                  <c:pt idx="1">
                    <c:v>49.157826461901045</c:v>
                  </c:pt>
                  <c:pt idx="2">
                    <c:v>457.81892915692777</c:v>
                  </c:pt>
                  <c:pt idx="3">
                    <c:v>138.57284723032484</c:v>
                  </c:pt>
                  <c:pt idx="4">
                    <c:v>78.251673305865879</c:v>
                  </c:pt>
                </c:numCache>
              </c:numRef>
            </c:minus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xVal>
            <c:numRef>
              <c:f>'spec Ig+Tital IgE'!$Q$54:$Q$58</c:f>
              <c:numCache>
                <c:formatCode>General</c:formatCode>
                <c:ptCount val="5"/>
                <c:pt idx="0">
                  <c:v>1.4</c:v>
                </c:pt>
                <c:pt idx="1">
                  <c:v>3.4</c:v>
                </c:pt>
                <c:pt idx="2">
                  <c:v>5.4</c:v>
                </c:pt>
                <c:pt idx="3">
                  <c:v>7.4</c:v>
                </c:pt>
                <c:pt idx="4">
                  <c:v>9.4</c:v>
                </c:pt>
              </c:numCache>
            </c:numRef>
          </c:xVal>
          <c:yVal>
            <c:numRef>
              <c:f>'spec Ig+Tital IgE'!$Y$54:$Y$58</c:f>
              <c:numCache>
                <c:formatCode>0.000</c:formatCode>
                <c:ptCount val="5"/>
                <c:pt idx="0">
                  <c:v>111.9452857142857</c:v>
                </c:pt>
                <c:pt idx="1">
                  <c:v>186.65714285714284</c:v>
                </c:pt>
                <c:pt idx="2">
                  <c:v>978.55714285714282</c:v>
                </c:pt>
                <c:pt idx="3">
                  <c:v>479.65000000000003</c:v>
                </c:pt>
                <c:pt idx="4">
                  <c:v>452.40000000000003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952048"/>
        <c:axId val="147952440"/>
      </c:scatterChart>
      <c:valAx>
        <c:axId val="14795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7952440"/>
        <c:crossesAt val="0.1"/>
        <c:crossBetween val="midCat"/>
      </c:valAx>
      <c:valAx>
        <c:axId val="14795244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IgG1 titers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345865451029147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952048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"/>
          <c:y val="5.6856187290969896E-2"/>
          <c:w val="0.8125"/>
          <c:h val="0.81605351170568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PCR!$AI$7:$AI$9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2.4851933735933378</c:v>
                  </c:pt>
                  <c:pt idx="2">
                    <c:v>0.43088836457511404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PCR!$AD$7:$AD$9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PCR!$AE$7:$AE$9</c:f>
              <c:numCache>
                <c:formatCode>0.0</c:formatCode>
                <c:ptCount val="3"/>
                <c:pt idx="0">
                  <c:v>1</c:v>
                </c:pt>
                <c:pt idx="1">
                  <c:v>5.1858823193166215</c:v>
                </c:pt>
                <c:pt idx="2">
                  <c:v>0.70824521133318286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29304"/>
        <c:axId val="202930088"/>
      </c:barChart>
      <c:catAx>
        <c:axId val="20292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3008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3008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germline epsilon, Ct (norm)</a:t>
                </a:r>
              </a:p>
            </c:rich>
          </c:tx>
          <c:layout>
            <c:manualLayout>
              <c:xMode val="edge"/>
              <c:yMode val="edge"/>
              <c:x val="1.5625E-2"/>
              <c:y val="0.147157190635451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9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875"/>
          <c:y val="7.3578595317725759E-2"/>
          <c:w val="0.24062500000000001"/>
          <c:h val="0.234113712374581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13646296435838"/>
          <c:y val="0.1369297380092267"/>
          <c:w val="0.71296511189812373"/>
          <c:h val="0.68879807604641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PCR!$AI$15:$AI$17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52.16481053504566</c:v>
                  </c:pt>
                  <c:pt idx="2">
                    <c:v>124.41571185898376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PCR!$AD$15:$AD$17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PCR!$AE$15:$AE$17</c:f>
              <c:numCache>
                <c:formatCode>0.0</c:formatCode>
                <c:ptCount val="3"/>
                <c:pt idx="0">
                  <c:v>1</c:v>
                </c:pt>
                <c:pt idx="1">
                  <c:v>97.295445820463129</c:v>
                </c:pt>
                <c:pt idx="2">
                  <c:v>273.43334920683918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PCR!$AJ$15:$AJ$17</c:f>
                <c:numCache>
                  <c:formatCode>General</c:formatCode>
                  <c:ptCount val="3"/>
                  <c:pt idx="0">
                    <c:v>0.15432794434462796</c:v>
                  </c:pt>
                  <c:pt idx="1">
                    <c:v>12.195780140201048</c:v>
                  </c:pt>
                  <c:pt idx="2">
                    <c:v>278.09066284341367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PCR!$AD$15:$AD$17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PCR!$AF$15:$AF$17</c:f>
              <c:numCache>
                <c:formatCode>0.0</c:formatCode>
                <c:ptCount val="3"/>
                <c:pt idx="0">
                  <c:v>0.43778332140024495</c:v>
                </c:pt>
                <c:pt idx="1">
                  <c:v>22.445301924734725</c:v>
                </c:pt>
                <c:pt idx="2">
                  <c:v>628.36154672908413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PCR!$AK$15:$AK$17</c:f>
                <c:numCache>
                  <c:formatCode>General</c:formatCode>
                  <c:ptCount val="3"/>
                  <c:pt idx="0">
                    <c:v>0.71682003535347982</c:v>
                  </c:pt>
                  <c:pt idx="1">
                    <c:v>15.700322622623574</c:v>
                  </c:pt>
                  <c:pt idx="2">
                    <c:v>252.43848677876338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PCR!$AD$15:$AD$17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PCR!$AG$15:$AG$17</c:f>
              <c:numCache>
                <c:formatCode>0.0</c:formatCode>
                <c:ptCount val="3"/>
                <c:pt idx="0">
                  <c:v>2.2606525134585005</c:v>
                </c:pt>
                <c:pt idx="1">
                  <c:v>33.687118789738221</c:v>
                </c:pt>
                <c:pt idx="2">
                  <c:v>636.3886896502562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26168"/>
        <c:axId val="202928128"/>
      </c:barChart>
      <c:catAx>
        <c:axId val="20292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8128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2812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mu-epsilon, Ct (norm)</a:t>
                </a:r>
              </a:p>
            </c:rich>
          </c:tx>
          <c:layout>
            <c:manualLayout>
              <c:xMode val="edge"/>
              <c:yMode val="edge"/>
              <c:x val="1.5432098765432098E-2"/>
              <c:y val="0.22591397005606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29411764705885"/>
          <c:y val="5.6478496934854093E-2"/>
          <c:w val="0.69659442724458231"/>
          <c:h val="0.8239216023437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PCR!$AI$23:$AI$25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0.86502815389748178</c:v>
                  </c:pt>
                  <c:pt idx="2">
                    <c:v>44.970627130580816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PCR!$AD$23:$AD$25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PCR!$AE$23:$AE$25</c:f>
              <c:numCache>
                <c:formatCode>0.0</c:formatCode>
                <c:ptCount val="3"/>
                <c:pt idx="0">
                  <c:v>1</c:v>
                </c:pt>
                <c:pt idx="1">
                  <c:v>1.7971102551340632</c:v>
                </c:pt>
                <c:pt idx="2">
                  <c:v>91.645095719510593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PCR!$AJ$23:$AJ$25</c:f>
                <c:numCache>
                  <c:formatCode>General</c:formatCode>
                  <c:ptCount val="3"/>
                  <c:pt idx="0">
                    <c:v>2.0688041768948842</c:v>
                  </c:pt>
                  <c:pt idx="1">
                    <c:v>10.079559412610093</c:v>
                  </c:pt>
                  <c:pt idx="2">
                    <c:v>17.785058607162402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PCR!$AD$23:$AD$25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PCR!$AF$23:$AF$25</c:f>
              <c:numCache>
                <c:formatCode>0.0</c:formatCode>
                <c:ptCount val="3"/>
                <c:pt idx="0">
                  <c:v>3.3324096037779554</c:v>
                </c:pt>
                <c:pt idx="1">
                  <c:v>26.786537180696797</c:v>
                </c:pt>
                <c:pt idx="2">
                  <c:v>33.405403240566798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PCR!$AK$23:$AK$25</c:f>
                <c:numCache>
                  <c:formatCode>General</c:formatCode>
                  <c:ptCount val="3"/>
                  <c:pt idx="0">
                    <c:v>5.3790264289225611</c:v>
                  </c:pt>
                  <c:pt idx="1">
                    <c:v>27.131362390458108</c:v>
                  </c:pt>
                  <c:pt idx="2">
                    <c:v>50.200937662700248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PCR!$AD$23:$AD$25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PCR!$AG$23:$AG$25</c:f>
              <c:numCache>
                <c:formatCode>0.0</c:formatCode>
                <c:ptCount val="3"/>
                <c:pt idx="0">
                  <c:v>16.880940754583474</c:v>
                </c:pt>
                <c:pt idx="1">
                  <c:v>44.873138305209643</c:v>
                </c:pt>
                <c:pt idx="2">
                  <c:v>64.344364822324636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26952"/>
        <c:axId val="202924600"/>
      </c:barChart>
      <c:catAx>
        <c:axId val="20292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460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2460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g1-epsolon Ct (norm)</a:t>
                </a:r>
              </a:p>
            </c:rich>
          </c:tx>
          <c:layout>
            <c:manualLayout>
              <c:xMode val="edge"/>
              <c:yMode val="edge"/>
              <c:x val="2.4767801857585141E-2"/>
              <c:y val="0.21594719264743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81401308656391"/>
          <c:y val="6.3333539497198901E-2"/>
          <c:w val="0.69875882357401209"/>
          <c:h val="0.79666925999108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PCR!$AI$32:$AI$34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PCR!$AD$32:$AD$34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PCR!$AE$32:$AE$34</c:f>
              <c:numCache>
                <c:formatCode>0.0</c:formatCode>
                <c:ptCount val="3"/>
                <c:pt idx="0">
                  <c:v>1</c:v>
                </c:pt>
                <c:pt idx="1">
                  <c:v>251.71097242412728</c:v>
                </c:pt>
                <c:pt idx="2">
                  <c:v>111.28809385848746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PCR!$AI$32:$AI$34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PCR!$AD$32:$AD$34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PCR!$AF$32:$AF$34</c:f>
              <c:numCache>
                <c:formatCode>0.0</c:formatCode>
                <c:ptCount val="3"/>
                <c:pt idx="0">
                  <c:v>50.091799721374713</c:v>
                </c:pt>
                <c:pt idx="1">
                  <c:v>787.88978416567363</c:v>
                </c:pt>
                <c:pt idx="2">
                  <c:v>2481.0000218316095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PCR!$AK$32:$AK$34</c:f>
                <c:numCache>
                  <c:formatCode>General</c:formatCode>
                  <c:ptCount val="3"/>
                  <c:pt idx="0">
                    <c:v>267.68186796554608</c:v>
                  </c:pt>
                  <c:pt idx="1">
                    <c:v>120.35907452930373</c:v>
                  </c:pt>
                  <c:pt idx="2">
                    <c:v>785.37958655289583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PCR!$AD$32:$AD$34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PCR!$AG$32:$AG$34</c:f>
              <c:numCache>
                <c:formatCode>0.0</c:formatCode>
                <c:ptCount val="3"/>
                <c:pt idx="0">
                  <c:v>437.2424572394321</c:v>
                </c:pt>
                <c:pt idx="1">
                  <c:v>144.67610654508317</c:v>
                </c:pt>
                <c:pt idx="2">
                  <c:v>1316.1942706876609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27736"/>
        <c:axId val="202930480"/>
      </c:barChart>
      <c:catAx>
        <c:axId val="20292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3048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30480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germline g1 Ct (norm)</a:t>
                </a:r>
              </a:p>
            </c:rich>
          </c:tx>
          <c:layout>
            <c:manualLayout>
              <c:xMode val="edge"/>
              <c:yMode val="edge"/>
              <c:x val="1.5527950310559006E-2"/>
              <c:y val="0.200000699912510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7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745388237256521"/>
          <c:y val="1.9607918228853511E-2"/>
          <c:w val="0.23913079740088405"/>
          <c:h val="0.2745108552039491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0619195046442"/>
          <c:y val="6.3545150501672226E-2"/>
          <c:w val="0.70278637770897834"/>
          <c:h val="0.795986622073578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PCR!$AI$40:$AI$42</c:f>
                <c:numCache>
                  <c:formatCode>General</c:formatCode>
                  <c:ptCount val="3"/>
                  <c:pt idx="0">
                    <c:v>0.94101080124620073</c:v>
                  </c:pt>
                  <c:pt idx="1">
                    <c:v>1.1594162028589881</c:v>
                  </c:pt>
                  <c:pt idx="2">
                    <c:v>37.912997813533316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PCR!$AD$40:$AD$42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PCR!$AE$40:$AE$42</c:f>
              <c:numCache>
                <c:formatCode>0.0</c:formatCode>
                <c:ptCount val="3"/>
                <c:pt idx="0">
                  <c:v>1.3174049321354522</c:v>
                </c:pt>
                <c:pt idx="1">
                  <c:v>8.9091220228684076</c:v>
                </c:pt>
                <c:pt idx="2">
                  <c:v>47.312644988483186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PCR!$AJ$40:$AJ$42</c:f>
                <c:numCache>
                  <c:formatCode>General</c:formatCode>
                  <c:ptCount val="3"/>
                  <c:pt idx="0">
                    <c:v>0.43390227371140067</c:v>
                  </c:pt>
                  <c:pt idx="1">
                    <c:v>42.322896106550331</c:v>
                  </c:pt>
                  <c:pt idx="2">
                    <c:v>389.27868621037095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PCR!$AD$40:$AD$42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PCR!$AF$40:$AF$42</c:f>
              <c:numCache>
                <c:formatCode>0.0</c:formatCode>
                <c:ptCount val="3"/>
                <c:pt idx="0">
                  <c:v>0.65339647652122079</c:v>
                </c:pt>
                <c:pt idx="1">
                  <c:v>70.984256628064202</c:v>
                </c:pt>
                <c:pt idx="2">
                  <c:v>954.50976069285969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PCR!$AK$40:$AK$42</c:f>
                <c:numCache>
                  <c:formatCode>General</c:formatCode>
                  <c:ptCount val="3"/>
                  <c:pt idx="0">
                    <c:v>1.0932917918208012</c:v>
                  </c:pt>
                  <c:pt idx="1">
                    <c:v>18.574252405454224</c:v>
                  </c:pt>
                  <c:pt idx="2">
                    <c:v>311.19122094023953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PCR!$AD$40:$AD$42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PCR!$AG$40:$AG$42</c:f>
              <c:numCache>
                <c:formatCode>0.0</c:formatCode>
                <c:ptCount val="3"/>
                <c:pt idx="0">
                  <c:v>1.9090595175598408</c:v>
                </c:pt>
                <c:pt idx="1">
                  <c:v>26.961149421114918</c:v>
                </c:pt>
                <c:pt idx="2">
                  <c:v>778.42931274209866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31656"/>
        <c:axId val="202928912"/>
      </c:barChart>
      <c:catAx>
        <c:axId val="20293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891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28912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e Ct (norm)</a:t>
                </a:r>
              </a:p>
            </c:rich>
          </c:tx>
          <c:layout>
            <c:manualLayout>
              <c:xMode val="edge"/>
              <c:yMode val="edge"/>
              <c:x val="1.5479876160990712E-2"/>
              <c:y val="0.197324414715719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31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507739938080493"/>
          <c:y val="1.8867959293851884E-2"/>
          <c:w val="0.23839009287925697"/>
          <c:h val="0.264151430113926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58895705521471"/>
          <c:y val="6.7376119847489493E-2"/>
          <c:w val="0.72085889570552153"/>
          <c:h val="0.783690657173430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PCR!$AE$6</c:f>
              <c:strCache>
                <c:ptCount val="1"/>
                <c:pt idx="0">
                  <c:v>PBS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PCR!$AI$50:$AI$52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13.988908966253325</c:v>
                  </c:pt>
                  <c:pt idx="2">
                    <c:v>102.55492556921459</c:v>
                  </c:pt>
                </c:numCache>
              </c:numRef>
            </c:plus>
            <c:spPr>
              <a:solidFill>
                <a:srgbClr val="80808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PCR!$AD$50:$AD$52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PCR!$AE$50:$AE$52</c:f>
              <c:numCache>
                <c:formatCode>0.0</c:formatCode>
                <c:ptCount val="3"/>
                <c:pt idx="0">
                  <c:v>1</c:v>
                </c:pt>
                <c:pt idx="1">
                  <c:v>16.373748596360137</c:v>
                </c:pt>
                <c:pt idx="2">
                  <c:v>206.92378441623501</c:v>
                </c:pt>
              </c:numCache>
            </c:numRef>
          </c:val>
        </c:ser>
        <c:ser>
          <c:idx val="1"/>
          <c:order val="1"/>
          <c:tx>
            <c:strRef>
              <c:f>PCR!$AF$6</c:f>
              <c:strCache>
                <c:ptCount val="1"/>
                <c:pt idx="0">
                  <c:v>OVA 0.3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PCR!$AJ$50:$AJ$52</c:f>
                <c:numCache>
                  <c:formatCode>General</c:formatCode>
                  <c:ptCount val="3"/>
                  <c:pt idx="0">
                    <c:v>8.0708586728211955</c:v>
                  </c:pt>
                  <c:pt idx="1">
                    <c:v>89.340106592322982</c:v>
                  </c:pt>
                  <c:pt idx="2">
                    <c:v>11.70582644089324</c:v>
                  </c:pt>
                </c:numCache>
              </c:numRef>
            </c:plus>
            <c:spPr>
              <a:solidFill>
                <a:srgbClr val="008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PCR!$AD$50:$AD$52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PCR!$AF$50:$AF$52</c:f>
              <c:numCache>
                <c:formatCode>0.0</c:formatCode>
                <c:ptCount val="3"/>
                <c:pt idx="0">
                  <c:v>13.505493898952146</c:v>
                </c:pt>
                <c:pt idx="1">
                  <c:v>116.79203350140018</c:v>
                </c:pt>
                <c:pt idx="2">
                  <c:v>19.39931076584346</c:v>
                </c:pt>
              </c:numCache>
            </c:numRef>
          </c:val>
        </c:ser>
        <c:ser>
          <c:idx val="2"/>
          <c:order val="2"/>
          <c:tx>
            <c:strRef>
              <c:f>PCR!$AG$6</c:f>
              <c:strCache>
                <c:ptCount val="1"/>
                <c:pt idx="0">
                  <c:v>OVA 30</c:v>
                </c:pt>
              </c:strCache>
            </c:strRef>
          </c:tx>
          <c:spPr>
            <a:solidFill>
              <a:srgbClr val="800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PCR!$AK$50:$AK$52</c:f>
                <c:numCache>
                  <c:formatCode>General</c:formatCode>
                  <c:ptCount val="3"/>
                  <c:pt idx="0">
                    <c:v>1.4112447062450877</c:v>
                  </c:pt>
                  <c:pt idx="1">
                    <c:v>17.018367967513917</c:v>
                  </c:pt>
                  <c:pt idx="2">
                    <c:v>1.8531003646665147</c:v>
                  </c:pt>
                </c:numCache>
              </c:numRef>
            </c:plus>
            <c:spPr>
              <a:solidFill>
                <a:srgbClr val="800000"/>
              </a:solidFill>
              <a:ln w="38100">
                <a:solidFill>
                  <a:srgbClr val="FFFFFF"/>
                </a:solidFill>
                <a:prstDash val="solid"/>
              </a:ln>
            </c:spPr>
          </c:errBars>
          <c:cat>
            <c:strRef>
              <c:f>PCR!$AD$50:$AD$52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PCR!$AG$50:$AG$52</c:f>
              <c:numCache>
                <c:formatCode>0.0</c:formatCode>
                <c:ptCount val="3"/>
                <c:pt idx="0">
                  <c:v>4.9715560236154763</c:v>
                </c:pt>
                <c:pt idx="1">
                  <c:v>28.717618484327911</c:v>
                </c:pt>
                <c:pt idx="2">
                  <c:v>3.284067447626132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25384"/>
        <c:axId val="202931264"/>
      </c:barChart>
      <c:catAx>
        <c:axId val="20292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3126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293126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post switch g1 Ct (norm)</a:t>
                </a:r>
              </a:p>
            </c:rich>
          </c:tx>
          <c:layout>
            <c:manualLayout>
              <c:xMode val="edge"/>
              <c:yMode val="edge"/>
              <c:x val="1.5337423312883436E-2"/>
              <c:y val="0.163121311963664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925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07361963190184"/>
          <c:y val="2.5641154052253867E-2"/>
          <c:w val="0.2361963190184049"/>
          <c:h val="0.358976156731554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06925796990793"/>
          <c:y val="7.2797207245297701E-2"/>
          <c:w val="0.84017367222689177"/>
          <c:h val="0.766286392055765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PCR!$AE$59</c:f>
              <c:strCache>
                <c:ptCount val="1"/>
                <c:pt idx="0">
                  <c:v>germline e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PCR!$AK$60:$AK$62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2.4851933735933378</c:v>
                  </c:pt>
                  <c:pt idx="2">
                    <c:v>0.43088836457511404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PCR!$AE$60:$AE$62</c:f>
              <c:numCache>
                <c:formatCode>0.0</c:formatCode>
                <c:ptCount val="3"/>
                <c:pt idx="0">
                  <c:v>1</c:v>
                </c:pt>
                <c:pt idx="1">
                  <c:v>5.1858823193166215</c:v>
                </c:pt>
                <c:pt idx="2">
                  <c:v>1.5</c:v>
                </c:pt>
              </c:numCache>
            </c:numRef>
          </c:val>
        </c:ser>
        <c:ser>
          <c:idx val="1"/>
          <c:order val="1"/>
          <c:tx>
            <c:strRef>
              <c:f>PCR!$AF$59</c:f>
              <c:strCache>
                <c:ptCount val="1"/>
                <c:pt idx="0">
                  <c:v>mu-e</c:v>
                </c:pt>
              </c:strCache>
            </c:strRef>
          </c:tx>
          <c:spPr>
            <a:solidFill>
              <a:srgbClr val="0033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PCR!$AL$60:$AL$62</c:f>
                <c:numCache>
                  <c:formatCode>General</c:formatCode>
                  <c:ptCount val="3"/>
                  <c:pt idx="0">
                    <c:v>0.51771439816705822</c:v>
                  </c:pt>
                  <c:pt idx="1">
                    <c:v>52.16481053504566</c:v>
                  </c:pt>
                  <c:pt idx="2">
                    <c:v>124.41571185898376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PCR!$AF$60:$AF$62</c:f>
              <c:numCache>
                <c:formatCode>0.0</c:formatCode>
                <c:ptCount val="3"/>
                <c:pt idx="0">
                  <c:v>1</c:v>
                </c:pt>
                <c:pt idx="1">
                  <c:v>97.295445820463129</c:v>
                </c:pt>
                <c:pt idx="2">
                  <c:v>273.43334920683918</c:v>
                </c:pt>
              </c:numCache>
            </c:numRef>
          </c:val>
        </c:ser>
        <c:ser>
          <c:idx val="2"/>
          <c:order val="2"/>
          <c:tx>
            <c:strRef>
              <c:f>PCR!$AG$59</c:f>
              <c:strCache>
                <c:ptCount val="1"/>
                <c:pt idx="0">
                  <c:v>g1-e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PCR!$AM$60:$AM$62</c:f>
                <c:numCache>
                  <c:formatCode>General</c:formatCode>
                  <c:ptCount val="3"/>
                  <c:pt idx="0">
                    <c:v>0.74971039542404039</c:v>
                  </c:pt>
                  <c:pt idx="1">
                    <c:v>0.86502815389748178</c:v>
                  </c:pt>
                  <c:pt idx="2">
                    <c:v>44.970627130580816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PCR!$AG$60:$AG$62</c:f>
              <c:numCache>
                <c:formatCode>0.0</c:formatCode>
                <c:ptCount val="3"/>
                <c:pt idx="0">
                  <c:v>1</c:v>
                </c:pt>
                <c:pt idx="1">
                  <c:v>1.7971102551340632</c:v>
                </c:pt>
                <c:pt idx="2">
                  <c:v>91.645095719510593</c:v>
                </c:pt>
              </c:numCache>
            </c:numRef>
          </c:val>
        </c:ser>
        <c:ser>
          <c:idx val="3"/>
          <c:order val="3"/>
          <c:tx>
            <c:strRef>
              <c:f>PCR!$AH$59</c:f>
              <c:strCache>
                <c:ptCount val="1"/>
                <c:pt idx="0">
                  <c:v>postswitch e</c:v>
                </c:pt>
              </c:strCache>
            </c:strRef>
          </c:tx>
          <c:spPr>
            <a:solidFill>
              <a:srgbClr val="99CC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PCR!$AN$60:$AN$62</c:f>
                <c:numCache>
                  <c:formatCode>General</c:formatCode>
                  <c:ptCount val="3"/>
                  <c:pt idx="0">
                    <c:v>0.94101080124620073</c:v>
                  </c:pt>
                  <c:pt idx="1">
                    <c:v>1.1594162028589881</c:v>
                  </c:pt>
                  <c:pt idx="2">
                    <c:v>37.912997813533316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PCR!$AH$60:$AH$62</c:f>
              <c:numCache>
                <c:formatCode>0.0</c:formatCode>
                <c:ptCount val="3"/>
                <c:pt idx="0">
                  <c:v>1.3174049321354522</c:v>
                </c:pt>
                <c:pt idx="1">
                  <c:v>8.9091220228684076</c:v>
                </c:pt>
                <c:pt idx="2">
                  <c:v>47.312644988483186</c:v>
                </c:pt>
              </c:numCache>
            </c:numRef>
          </c:val>
        </c:ser>
        <c:ser>
          <c:idx val="4"/>
          <c:order val="4"/>
          <c:tx>
            <c:strRef>
              <c:f>PCR!$AI$59</c:f>
              <c:strCache>
                <c:ptCount val="1"/>
                <c:pt idx="0">
                  <c:v>germline g1</c:v>
                </c:pt>
              </c:strCache>
            </c:strRef>
          </c:tx>
          <c:spPr>
            <a:solidFill>
              <a:srgbClr val="0000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PCR!$AO$60:$AO$62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PCR!$AI$60:$AI$62</c:f>
              <c:numCache>
                <c:formatCode>0.0</c:formatCode>
                <c:ptCount val="3"/>
                <c:pt idx="0">
                  <c:v>1</c:v>
                </c:pt>
                <c:pt idx="1">
                  <c:v>251.71097242412728</c:v>
                </c:pt>
                <c:pt idx="2">
                  <c:v>111.28809385848746</c:v>
                </c:pt>
              </c:numCache>
            </c:numRef>
          </c:val>
        </c:ser>
        <c:ser>
          <c:idx val="5"/>
          <c:order val="5"/>
          <c:tx>
            <c:strRef>
              <c:f>PCR!$AJ$59</c:f>
              <c:strCache>
                <c:ptCount val="1"/>
                <c:pt idx="0">
                  <c:v>postswitch g1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PCR!$AP$60:$AP$62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13.988908966253325</c:v>
                  </c:pt>
                  <c:pt idx="2">
                    <c:v>102.55492556921459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PCR!$AJ$60:$AJ$62</c:f>
              <c:numCache>
                <c:formatCode>0.0</c:formatCode>
                <c:ptCount val="3"/>
                <c:pt idx="0">
                  <c:v>1</c:v>
                </c:pt>
                <c:pt idx="1">
                  <c:v>16.373748596360137</c:v>
                </c:pt>
                <c:pt idx="2">
                  <c:v>206.92378441623501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37544"/>
        <c:axId val="203835192"/>
      </c:barChart>
      <c:catAx>
        <c:axId val="203837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519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3835192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deltaCt (norm)</a:t>
                </a:r>
              </a:p>
            </c:rich>
          </c:tx>
          <c:layout>
            <c:manualLayout>
              <c:xMode val="edge"/>
              <c:yMode val="edge"/>
              <c:x val="1.07991474579292E-2"/>
              <c:y val="0.214560189775614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7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494618881845303"/>
          <c:y val="1.9157159801394132E-2"/>
          <c:w val="0.26997868644823003"/>
          <c:h val="0.4176260836703921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2195156493414"/>
          <c:y val="7.5697211155378488E-2"/>
          <c:w val="0.82684157459410212"/>
          <c:h val="0.756972111553784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PCR!$AE$59</c:f>
              <c:strCache>
                <c:ptCount val="1"/>
                <c:pt idx="0">
                  <c:v>germline e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PCR!$AK$64:$AK$66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0.30071270299462194</c:v>
                  </c:pt>
                  <c:pt idx="2">
                    <c:v>28.93835235061945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PCR!$AD$64:$AD$66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PCR!$AE$64:$AE$66</c:f>
              <c:numCache>
                <c:formatCode>0.0</c:formatCode>
                <c:ptCount val="3"/>
                <c:pt idx="0">
                  <c:v>1.0000000000000002</c:v>
                </c:pt>
                <c:pt idx="1">
                  <c:v>1.5</c:v>
                </c:pt>
                <c:pt idx="2">
                  <c:v>53.327242259604454</c:v>
                </c:pt>
              </c:numCache>
            </c:numRef>
          </c:val>
        </c:ser>
        <c:ser>
          <c:idx val="1"/>
          <c:order val="1"/>
          <c:tx>
            <c:strRef>
              <c:f>PCR!$AF$59</c:f>
              <c:strCache>
                <c:ptCount val="1"/>
                <c:pt idx="0">
                  <c:v>mu-e</c:v>
                </c:pt>
              </c:strCache>
            </c:strRef>
          </c:tx>
          <c:spPr>
            <a:solidFill>
              <a:srgbClr val="0033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PCR!$AL$64:$AL$66</c:f>
                <c:numCache>
                  <c:formatCode>General</c:formatCode>
                  <c:ptCount val="3"/>
                  <c:pt idx="0">
                    <c:v>0.4529417368945664</c:v>
                  </c:pt>
                  <c:pt idx="1">
                    <c:v>28.276959163208996</c:v>
                  </c:pt>
                  <c:pt idx="2">
                    <c:v>65.037066047022222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PCR!$AD$64:$AD$66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PCR!$AF$64:$AF$66</c:f>
              <c:numCache>
                <c:formatCode>0.0</c:formatCode>
                <c:ptCount val="3"/>
                <c:pt idx="0">
                  <c:v>1</c:v>
                </c:pt>
                <c:pt idx="1">
                  <c:v>62.318830466454891</c:v>
                </c:pt>
                <c:pt idx="2">
                  <c:v>143.88903002681138</c:v>
                </c:pt>
              </c:numCache>
            </c:numRef>
          </c:val>
        </c:ser>
        <c:ser>
          <c:idx val="2"/>
          <c:order val="2"/>
          <c:tx>
            <c:strRef>
              <c:f>PCR!$AG$59</c:f>
              <c:strCache>
                <c:ptCount val="1"/>
                <c:pt idx="0">
                  <c:v>g1-e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PCR!$AM$64:$AM$66</c:f>
                <c:numCache>
                  <c:formatCode>General</c:formatCode>
                  <c:ptCount val="3"/>
                  <c:pt idx="0">
                    <c:v>0.54224032056581661</c:v>
                  </c:pt>
                  <c:pt idx="1">
                    <c:v>5.7596123185746846</c:v>
                  </c:pt>
                  <c:pt idx="2">
                    <c:v>7.8613422771230059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PCR!$AD$64:$AD$66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PCR!$AG$64:$AG$66</c:f>
              <c:numCache>
                <c:formatCode>0.0</c:formatCode>
                <c:ptCount val="3"/>
                <c:pt idx="0">
                  <c:v>1</c:v>
                </c:pt>
                <c:pt idx="1">
                  <c:v>10.688358478911754</c:v>
                </c:pt>
                <c:pt idx="2">
                  <c:v>20.133765340605866</c:v>
                </c:pt>
              </c:numCache>
            </c:numRef>
          </c:val>
        </c:ser>
        <c:ser>
          <c:idx val="3"/>
          <c:order val="3"/>
          <c:tx>
            <c:strRef>
              <c:f>PCR!$AH$59</c:f>
              <c:strCache>
                <c:ptCount val="1"/>
                <c:pt idx="0">
                  <c:v>postswitch e</c:v>
                </c:pt>
              </c:strCache>
            </c:strRef>
          </c:tx>
          <c:spPr>
            <a:solidFill>
              <a:srgbClr val="99CC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PCR!$AN$64:$AN$66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29.175924579415245</c:v>
                  </c:pt>
                  <c:pt idx="2">
                    <c:v>35.058713087189055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PCR!$AD$64:$AD$66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PCR!$AH$64:$AH$66</c:f>
              <c:numCache>
                <c:formatCode>0.0</c:formatCode>
                <c:ptCount val="3"/>
                <c:pt idx="0">
                  <c:v>0.99999999999999989</c:v>
                </c:pt>
                <c:pt idx="1">
                  <c:v>37.093070517970638</c:v>
                </c:pt>
                <c:pt idx="2">
                  <c:v>58.904412476108632</c:v>
                </c:pt>
              </c:numCache>
            </c:numRef>
          </c:val>
        </c:ser>
        <c:ser>
          <c:idx val="4"/>
          <c:order val="4"/>
          <c:tx>
            <c:strRef>
              <c:f>PCR!$AI$59</c:f>
              <c:strCache>
                <c:ptCount val="1"/>
                <c:pt idx="0">
                  <c:v>germline g1</c:v>
                </c:pt>
              </c:strCache>
            </c:strRef>
          </c:tx>
          <c:spPr>
            <a:solidFill>
              <a:srgbClr val="0000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PCR!$AO$64:$AO$66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4.1535217787287264</c:v>
                  </c:pt>
                  <c:pt idx="2">
                    <c:v>64.552855883454512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PCR!$AD$64:$AD$66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PCR!$AI$64:$AI$66</c:f>
              <c:numCache>
                <c:formatCode>0.0</c:formatCode>
                <c:ptCount val="3"/>
                <c:pt idx="0">
                  <c:v>0.7</c:v>
                </c:pt>
                <c:pt idx="1">
                  <c:v>8.68735129983191</c:v>
                </c:pt>
                <c:pt idx="2">
                  <c:v>76.273103220744645</c:v>
                </c:pt>
              </c:numCache>
            </c:numRef>
          </c:val>
        </c:ser>
        <c:ser>
          <c:idx val="5"/>
          <c:order val="5"/>
          <c:tx>
            <c:strRef>
              <c:f>PCR!$AJ$59</c:f>
              <c:strCache>
                <c:ptCount val="1"/>
                <c:pt idx="0">
                  <c:v>postswitch g1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PCR!$AP$64:$AP$66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0.17641770260753495</c:v>
                  </c:pt>
                  <c:pt idx="2">
                    <c:v>16.938064759778488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PCR!$AD$64:$AD$66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PCR!$AJ$64:$AJ$66</c:f>
              <c:numCache>
                <c:formatCode>0.0</c:formatCode>
                <c:ptCount val="3"/>
                <c:pt idx="0">
                  <c:v>1</c:v>
                </c:pt>
                <c:pt idx="1">
                  <c:v>0.9</c:v>
                </c:pt>
                <c:pt idx="2">
                  <c:v>53.667045994256569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40680"/>
        <c:axId val="203838720"/>
      </c:barChart>
      <c:catAx>
        <c:axId val="20384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872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3838720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deltaCt (norm)</a:t>
                </a:r>
              </a:p>
            </c:rich>
          </c:tx>
          <c:layout>
            <c:manualLayout>
              <c:xMode val="edge"/>
              <c:yMode val="edge"/>
              <c:x val="1.0822533698875682E-2"/>
              <c:y val="0.203187250996015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40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666701896268551"/>
          <c:y val="4.7808764940239043E-2"/>
          <c:w val="0.27922136943099263"/>
          <c:h val="0.4462151394422310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30620985010706"/>
          <c:y val="7.7236078966903932E-2"/>
          <c:w val="0.79443254817987152"/>
          <c:h val="0.75203550573038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PCR!$AE$59</c:f>
              <c:strCache>
                <c:ptCount val="1"/>
                <c:pt idx="0">
                  <c:v>germline e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PCR!$AK$69:$AK$71</c:f>
                <c:numCache>
                  <c:formatCode>General</c:formatCode>
                  <c:ptCount val="3"/>
                  <c:pt idx="0">
                    <c:v>0.1661215383052943</c:v>
                  </c:pt>
                  <c:pt idx="1">
                    <c:v>7.006562169248622</c:v>
                  </c:pt>
                  <c:pt idx="2">
                    <c:v>17.612005832203245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PCR!$AD$69:$AD$71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PCR!$AE$69:$AE$71</c:f>
              <c:numCache>
                <c:formatCode>0.0</c:formatCode>
                <c:ptCount val="3"/>
                <c:pt idx="0">
                  <c:v>1.1000000000000001</c:v>
                </c:pt>
                <c:pt idx="1">
                  <c:v>10.225838697268506</c:v>
                </c:pt>
                <c:pt idx="2">
                  <c:v>25.115072837355491</c:v>
                </c:pt>
              </c:numCache>
            </c:numRef>
          </c:val>
        </c:ser>
        <c:ser>
          <c:idx val="1"/>
          <c:order val="1"/>
          <c:tx>
            <c:strRef>
              <c:f>PCR!$AF$59</c:f>
              <c:strCache>
                <c:ptCount val="1"/>
                <c:pt idx="0">
                  <c:v>mu-e</c:v>
                </c:pt>
              </c:strCache>
            </c:strRef>
          </c:tx>
          <c:spPr>
            <a:solidFill>
              <a:srgbClr val="0033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PCR!$AL$69:$AL$71</c:f>
                <c:numCache>
                  <c:formatCode>General</c:formatCode>
                  <c:ptCount val="3"/>
                  <c:pt idx="0">
                    <c:v>0.15432794434462796</c:v>
                  </c:pt>
                  <c:pt idx="1">
                    <c:v>12.195780140201048</c:v>
                  </c:pt>
                  <c:pt idx="2">
                    <c:v>278.09066284341367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PCR!$AD$69:$AD$71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PCR!$AF$69:$AF$71</c:f>
              <c:numCache>
                <c:formatCode>0.0</c:formatCode>
                <c:ptCount val="3"/>
                <c:pt idx="0">
                  <c:v>0.43778332140024495</c:v>
                </c:pt>
                <c:pt idx="1">
                  <c:v>22.445301924734725</c:v>
                </c:pt>
                <c:pt idx="2">
                  <c:v>628.36154672908413</c:v>
                </c:pt>
              </c:numCache>
            </c:numRef>
          </c:val>
        </c:ser>
        <c:ser>
          <c:idx val="2"/>
          <c:order val="2"/>
          <c:tx>
            <c:strRef>
              <c:f>PCR!$AG$59</c:f>
              <c:strCache>
                <c:ptCount val="1"/>
                <c:pt idx="0">
                  <c:v>g1-e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PCR!$AM$69:$AM$71</c:f>
                <c:numCache>
                  <c:formatCode>General</c:formatCode>
                  <c:ptCount val="3"/>
                  <c:pt idx="0">
                    <c:v>2.0688041768948842</c:v>
                  </c:pt>
                  <c:pt idx="1">
                    <c:v>10.079559412610093</c:v>
                  </c:pt>
                  <c:pt idx="2">
                    <c:v>17.785058607162402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PCR!$AD$69:$AD$71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PCR!$AG$69:$AG$71</c:f>
              <c:numCache>
                <c:formatCode>0.0</c:formatCode>
                <c:ptCount val="3"/>
                <c:pt idx="0">
                  <c:v>3.3324096037779554</c:v>
                </c:pt>
                <c:pt idx="1">
                  <c:v>26.786537180696797</c:v>
                </c:pt>
                <c:pt idx="2">
                  <c:v>33.405403240566798</c:v>
                </c:pt>
              </c:numCache>
            </c:numRef>
          </c:val>
        </c:ser>
        <c:ser>
          <c:idx val="3"/>
          <c:order val="3"/>
          <c:tx>
            <c:strRef>
              <c:f>PCR!$AH$59</c:f>
              <c:strCache>
                <c:ptCount val="1"/>
                <c:pt idx="0">
                  <c:v>postswitch e</c:v>
                </c:pt>
              </c:strCache>
            </c:strRef>
          </c:tx>
          <c:spPr>
            <a:solidFill>
              <a:srgbClr val="99CC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PCR!$AN$69:$AN$71</c:f>
                <c:numCache>
                  <c:formatCode>General</c:formatCode>
                  <c:ptCount val="3"/>
                  <c:pt idx="0">
                    <c:v>0.38987535742604856</c:v>
                  </c:pt>
                  <c:pt idx="1">
                    <c:v>52.732620866786696</c:v>
                  </c:pt>
                  <c:pt idx="2">
                    <c:v>305.24980129353912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PCR!$AD$69:$AD$71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PCR!$AH$69:$AH$71</c:f>
              <c:numCache>
                <c:formatCode>0.0</c:formatCode>
                <c:ptCount val="3"/>
                <c:pt idx="0">
                  <c:v>0.65339647652122079</c:v>
                </c:pt>
                <c:pt idx="1">
                  <c:v>70.984256628064202</c:v>
                </c:pt>
                <c:pt idx="2">
                  <c:v>954.50976069285969</c:v>
                </c:pt>
              </c:numCache>
            </c:numRef>
          </c:val>
        </c:ser>
        <c:ser>
          <c:idx val="4"/>
          <c:order val="4"/>
          <c:tx>
            <c:strRef>
              <c:f>PCR!$AI$59</c:f>
              <c:strCache>
                <c:ptCount val="1"/>
                <c:pt idx="0">
                  <c:v>germline g1</c:v>
                </c:pt>
              </c:strCache>
            </c:strRef>
          </c:tx>
          <c:spPr>
            <a:solidFill>
              <a:srgbClr val="0000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PCR!$AO$69:$AO$71</c:f>
                <c:numCache>
                  <c:formatCode>General</c:formatCode>
                  <c:ptCount val="3"/>
                  <c:pt idx="0">
                    <c:v>21.959833434665246</c:v>
                  </c:pt>
                  <c:pt idx="1">
                    <c:v>415.15980740629647</c:v>
                  </c:pt>
                  <c:pt idx="2">
                    <c:v>1495.9253256367508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PCR!$AD$69:$AD$71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PCR!$AI$69:$AI$71</c:f>
              <c:numCache>
                <c:formatCode>0.0</c:formatCode>
                <c:ptCount val="3"/>
                <c:pt idx="0">
                  <c:v>50.091799721374713</c:v>
                </c:pt>
                <c:pt idx="1">
                  <c:v>787.88978416567363</c:v>
                </c:pt>
                <c:pt idx="2">
                  <c:v>2481.0000218316095</c:v>
                </c:pt>
              </c:numCache>
            </c:numRef>
          </c:val>
        </c:ser>
        <c:ser>
          <c:idx val="5"/>
          <c:order val="5"/>
          <c:tx>
            <c:strRef>
              <c:f>PCR!$AJ$59</c:f>
              <c:strCache>
                <c:ptCount val="1"/>
                <c:pt idx="0">
                  <c:v>postswitch g1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PCR!$AP$69:$AP$71</c:f>
                <c:numCache>
                  <c:formatCode>General</c:formatCode>
                  <c:ptCount val="3"/>
                  <c:pt idx="0">
                    <c:v>8.0708586728211955</c:v>
                  </c:pt>
                  <c:pt idx="1">
                    <c:v>89.340106592322982</c:v>
                  </c:pt>
                  <c:pt idx="2">
                    <c:v>11.70582644089324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PCR!$AD$69:$AD$71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PCR!$AJ$69:$AJ$71</c:f>
              <c:numCache>
                <c:formatCode>0.0</c:formatCode>
                <c:ptCount val="3"/>
                <c:pt idx="0">
                  <c:v>13.505493898952146</c:v>
                </c:pt>
                <c:pt idx="1">
                  <c:v>116.79203350140018</c:v>
                </c:pt>
                <c:pt idx="2">
                  <c:v>19.39931076584346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34408"/>
        <c:axId val="203829312"/>
      </c:barChart>
      <c:catAx>
        <c:axId val="203834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29312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3829312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deltaCt (norm)</a:t>
                </a:r>
              </a:p>
            </c:rich>
          </c:tx>
          <c:layout>
            <c:manualLayout>
              <c:xMode val="edge"/>
              <c:yMode val="edge"/>
              <c:x val="1.284796573875803E-2"/>
              <c:y val="0.195122725811125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0929745291532"/>
          <c:y val="7.6923228988544146E-2"/>
          <c:w val="0.83575968417002766"/>
          <c:h val="0.75303792588785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PCR!$AE$59</c:f>
              <c:strCache>
                <c:ptCount val="1"/>
                <c:pt idx="0">
                  <c:v>germline e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PCR!$AK$73:$AK$75</c:f>
                <c:numCache>
                  <c:formatCode>General</c:formatCode>
                  <c:ptCount val="3"/>
                  <c:pt idx="0">
                    <c:v>0.18933745399990062</c:v>
                  </c:pt>
                  <c:pt idx="1">
                    <c:v>12.435928154414432</c:v>
                  </c:pt>
                  <c:pt idx="2">
                    <c:v>1.3226056275042253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PCR!$AD$73:$AD$75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PCR!$AE$73:$AE$75</c:f>
              <c:numCache>
                <c:formatCode>0.0</c:formatCode>
                <c:ptCount val="3"/>
                <c:pt idx="0">
                  <c:v>1</c:v>
                </c:pt>
                <c:pt idx="1">
                  <c:v>27.649605435593809</c:v>
                </c:pt>
                <c:pt idx="2">
                  <c:v>3.7942149407998227</c:v>
                </c:pt>
              </c:numCache>
            </c:numRef>
          </c:val>
        </c:ser>
        <c:ser>
          <c:idx val="1"/>
          <c:order val="1"/>
          <c:tx>
            <c:strRef>
              <c:f>PCR!$AF$59</c:f>
              <c:strCache>
                <c:ptCount val="1"/>
                <c:pt idx="0">
                  <c:v>mu-e</c:v>
                </c:pt>
              </c:strCache>
            </c:strRef>
          </c:tx>
          <c:spPr>
            <a:solidFill>
              <a:srgbClr val="0033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PCR!$AL$73:$AL$75</c:f>
                <c:numCache>
                  <c:formatCode>General</c:formatCode>
                  <c:ptCount val="3"/>
                  <c:pt idx="0">
                    <c:v>2.9472864346719212</c:v>
                  </c:pt>
                  <c:pt idx="1">
                    <c:v>28.980573622799852</c:v>
                  </c:pt>
                  <c:pt idx="2">
                    <c:v>29.907547281093457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PCR!$AD$73:$AD$75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PCR!$AF$73:$AF$75</c:f>
              <c:numCache>
                <c:formatCode>0.0</c:formatCode>
                <c:ptCount val="3"/>
                <c:pt idx="0">
                  <c:v>5.8862759026453384</c:v>
                </c:pt>
                <c:pt idx="1">
                  <c:v>56.116852836694399</c:v>
                </c:pt>
                <c:pt idx="2">
                  <c:v>46.778106905023492</c:v>
                </c:pt>
              </c:numCache>
            </c:numRef>
          </c:val>
        </c:ser>
        <c:ser>
          <c:idx val="2"/>
          <c:order val="2"/>
          <c:tx>
            <c:strRef>
              <c:f>PCR!$AG$59</c:f>
              <c:strCache>
                <c:ptCount val="1"/>
                <c:pt idx="0">
                  <c:v>g1-e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PCR!$AM$73:$AM$75</c:f>
                <c:numCache>
                  <c:formatCode>General</c:formatCode>
                  <c:ptCount val="3"/>
                  <c:pt idx="0">
                    <c:v>0.94923725263559311</c:v>
                  </c:pt>
                  <c:pt idx="1">
                    <c:v>0.53335549945111604</c:v>
                  </c:pt>
                  <c:pt idx="2">
                    <c:v>117.41912796914332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PCR!$AD$73:$AD$75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PCR!$AG$73:$AG$75</c:f>
              <c:numCache>
                <c:formatCode>0.0</c:formatCode>
                <c:ptCount val="3"/>
                <c:pt idx="0">
                  <c:v>3.0953979431674057</c:v>
                </c:pt>
                <c:pt idx="1">
                  <c:v>2.1226682648313449</c:v>
                </c:pt>
                <c:pt idx="2">
                  <c:v>217.81147049665529</c:v>
                </c:pt>
              </c:numCache>
            </c:numRef>
          </c:val>
        </c:ser>
        <c:ser>
          <c:idx val="3"/>
          <c:order val="3"/>
          <c:tx>
            <c:strRef>
              <c:f>PCR!$AH$59</c:f>
              <c:strCache>
                <c:ptCount val="1"/>
                <c:pt idx="0">
                  <c:v>postswitch e</c:v>
                </c:pt>
              </c:strCache>
            </c:strRef>
          </c:tx>
          <c:spPr>
            <a:solidFill>
              <a:srgbClr val="99CC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PCR!$AN$73:$AN$75</c:f>
                <c:numCache>
                  <c:formatCode>General</c:formatCode>
                  <c:ptCount val="3"/>
                  <c:pt idx="0">
                    <c:v>8.494404573193151</c:v>
                  </c:pt>
                  <c:pt idx="1">
                    <c:v>69.699753351062995</c:v>
                  </c:pt>
                  <c:pt idx="2">
                    <c:v>1.6361164643554207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PCR!$AD$73:$AD$75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PCR!$AH$73:$AH$75</c:f>
              <c:numCache>
                <c:formatCode>0.0</c:formatCode>
                <c:ptCount val="3"/>
                <c:pt idx="0">
                  <c:v>13.091106283405573</c:v>
                </c:pt>
                <c:pt idx="1">
                  <c:v>177.03945893156438</c:v>
                </c:pt>
                <c:pt idx="2">
                  <c:v>4.3637124531786879</c:v>
                </c:pt>
              </c:numCache>
            </c:numRef>
          </c:val>
        </c:ser>
        <c:ser>
          <c:idx val="4"/>
          <c:order val="4"/>
          <c:tx>
            <c:strRef>
              <c:f>PCR!$AI$59</c:f>
              <c:strCache>
                <c:ptCount val="1"/>
                <c:pt idx="0">
                  <c:v>germline g1</c:v>
                </c:pt>
              </c:strCache>
            </c:strRef>
          </c:tx>
          <c:spPr>
            <a:solidFill>
              <a:srgbClr val="0000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PCR!$AO$73:$AO$75</c:f>
                <c:numCache>
                  <c:formatCode>General</c:formatCode>
                  <c:ptCount val="3"/>
                  <c:pt idx="0">
                    <c:v>2.6570867331943386</c:v>
                  </c:pt>
                  <c:pt idx="1">
                    <c:v>2.4404275323769982</c:v>
                  </c:pt>
                  <c:pt idx="2">
                    <c:v>0.15451986373655074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PCR!$AD$73:$AD$75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PCR!$AI$73:$AI$75</c:f>
              <c:numCache>
                <c:formatCode>0.0</c:formatCode>
                <c:ptCount val="3"/>
                <c:pt idx="0">
                  <c:v>10.219884795575712</c:v>
                </c:pt>
                <c:pt idx="1">
                  <c:v>6.8675237220761431</c:v>
                </c:pt>
                <c:pt idx="2">
                  <c:v>6</c:v>
                </c:pt>
              </c:numCache>
            </c:numRef>
          </c:val>
        </c:ser>
        <c:ser>
          <c:idx val="5"/>
          <c:order val="5"/>
          <c:tx>
            <c:strRef>
              <c:f>PCR!$AJ$59</c:f>
              <c:strCache>
                <c:ptCount val="1"/>
                <c:pt idx="0">
                  <c:v>postswitch g1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PCR!$AP$73:$AP$75</c:f>
                <c:numCache>
                  <c:formatCode>General</c:formatCode>
                  <c:ptCount val="3"/>
                  <c:pt idx="0">
                    <c:v>2.3000292549993415</c:v>
                  </c:pt>
                  <c:pt idx="1">
                    <c:v>30.90124801168561</c:v>
                  </c:pt>
                  <c:pt idx="2">
                    <c:v>48.273741241169866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PCR!$AD$73:$AD$75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PCR!$AJ$73:$AJ$75</c:f>
              <c:numCache>
                <c:formatCode>0.0</c:formatCode>
                <c:ptCount val="3"/>
                <c:pt idx="0">
                  <c:v>10.272566946245332</c:v>
                </c:pt>
                <c:pt idx="1">
                  <c:v>43.297630089762471</c:v>
                </c:pt>
                <c:pt idx="2">
                  <c:v>86.053676773286156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31272"/>
        <c:axId val="203834016"/>
      </c:barChart>
      <c:catAx>
        <c:axId val="20383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4016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3834016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deltaCt (norm)</a:t>
                </a:r>
              </a:p>
            </c:rich>
          </c:tx>
          <c:layout>
            <c:manualLayout>
              <c:xMode val="edge"/>
              <c:yMode val="edge"/>
              <c:x val="1.0395020947388403E-2"/>
              <c:y val="0.198380958970455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47058823529415"/>
          <c:y val="6.7669338554732908E-2"/>
          <c:w val="0.80470588235294127"/>
          <c:h val="0.7543878112953558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IgE'!$R$63:$R$67</c:f>
              <c:numCache>
                <c:formatCode>General</c:formatCode>
                <c:ptCount val="5"/>
                <c:pt idx="0">
                  <c:v>0.24</c:v>
                </c:pt>
                <c:pt idx="1">
                  <c:v>0.24099999999999999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IgE'!$S$63:$S$67</c:f>
              <c:numCache>
                <c:formatCode>General</c:formatCode>
                <c:ptCount val="5"/>
                <c:pt idx="0">
                  <c:v>0.222</c:v>
                </c:pt>
                <c:pt idx="1">
                  <c:v>0.1</c:v>
                </c:pt>
                <c:pt idx="2">
                  <c:v>0.33500000000000002</c:v>
                </c:pt>
                <c:pt idx="3">
                  <c:v>0.1</c:v>
                </c:pt>
                <c:pt idx="4">
                  <c:v>0.1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IgE'!$T$63:$T$67</c:f>
              <c:numCache>
                <c:formatCode>General</c:formatCode>
                <c:ptCount val="5"/>
                <c:pt idx="0">
                  <c:v>0.22500000000000001</c:v>
                </c:pt>
                <c:pt idx="1">
                  <c:v>0.12</c:v>
                </c:pt>
                <c:pt idx="2">
                  <c:v>0.125</c:v>
                </c:pt>
                <c:pt idx="3">
                  <c:v>0.11</c:v>
                </c:pt>
                <c:pt idx="4">
                  <c:v>0.12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IgE'!$U$63:$U$67</c:f>
              <c:numCache>
                <c:formatCode>General</c:formatCode>
                <c:ptCount val="5"/>
                <c:pt idx="0">
                  <c:v>0.22600000000000001</c:v>
                </c:pt>
                <c:pt idx="1">
                  <c:v>1.21</c:v>
                </c:pt>
                <c:pt idx="2">
                  <c:v>0.11</c:v>
                </c:pt>
                <c:pt idx="3">
                  <c:v>0.12</c:v>
                </c:pt>
                <c:pt idx="4">
                  <c:v>0.50700000000000001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IgE'!$V$63:$V$67</c:f>
              <c:numCache>
                <c:formatCode>General</c:formatCode>
                <c:ptCount val="5"/>
                <c:pt idx="0">
                  <c:v>0.70899999999999996</c:v>
                </c:pt>
                <c:pt idx="1">
                  <c:v>1.399</c:v>
                </c:pt>
                <c:pt idx="2">
                  <c:v>0.23499999999999999</c:v>
                </c:pt>
                <c:pt idx="3">
                  <c:v>0.25</c:v>
                </c:pt>
                <c:pt idx="4">
                  <c:v>0.25800000000000001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IgE'!$W$63:$W$67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6"/>
          <c:order val="6"/>
          <c:spPr>
            <a:ln w="19050"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IgE'!$X$63:$X$67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9050">
              <a:noFill/>
            </a:ln>
          </c:spPr>
          <c:marker>
            <c:symbol val="dash"/>
            <c:size val="20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'spec Ig+Tital IgE'!$Z$63:$Z$67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plus>
            <c:minus>
              <c:numRef>
                <c:f>'spec Ig+Tital IgE'!$Z$63:$Z$67</c:f>
                <c:numCache>
                  <c:formatCode>General</c:formatCode>
                  <c:ptCount val="5"/>
                  <c:pt idx="0">
                    <c:v>8.7799988520348121E-2</c:v>
                  </c:pt>
                  <c:pt idx="1">
                    <c:v>0.25965744903073973</c:v>
                  </c:pt>
                  <c:pt idx="2">
                    <c:v>4.1509421460324478E-2</c:v>
                  </c:pt>
                  <c:pt idx="3">
                    <c:v>2.623064328662798E-2</c:v>
                  </c:pt>
                  <c:pt idx="4">
                    <c:v>6.9871661968133353E-2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'spec Ig+Tital IgE'!$Q$63:$Q$67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'spec Ig+Tital IgE'!$Y$63:$Y$67</c:f>
              <c:numCache>
                <c:formatCode>0.000</c:formatCode>
                <c:ptCount val="5"/>
                <c:pt idx="0">
                  <c:v>0.32439999999999997</c:v>
                </c:pt>
                <c:pt idx="1">
                  <c:v>0.61399999999999999</c:v>
                </c:pt>
                <c:pt idx="2">
                  <c:v>0.18099999999999999</c:v>
                </c:pt>
                <c:pt idx="3">
                  <c:v>0.13599999999999998</c:v>
                </c:pt>
                <c:pt idx="4">
                  <c:v>0.22199999999999998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953224"/>
        <c:axId val="147953616"/>
      </c:scatterChart>
      <c:valAx>
        <c:axId val="14795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7953616"/>
        <c:crossesAt val="0.1"/>
        <c:crossBetween val="midCat"/>
      </c:valAx>
      <c:valAx>
        <c:axId val="147953616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IgE titers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36090304501411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953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94845360824742"/>
          <c:y val="7.6612903225806453E-2"/>
          <c:w val="0.81855670103092781"/>
          <c:h val="0.754032258064516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PCR!$AE$59</c:f>
              <c:strCache>
                <c:ptCount val="1"/>
                <c:pt idx="0">
                  <c:v>germline e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PCR!$AK$77:$AK$79</c:f>
                <c:numCache>
                  <c:formatCode>General</c:formatCode>
                  <c:ptCount val="3"/>
                  <c:pt idx="0">
                    <c:v>1.3663531265093027</c:v>
                  </c:pt>
                  <c:pt idx="1">
                    <c:v>2.8991245101215219</c:v>
                  </c:pt>
                  <c:pt idx="2">
                    <c:v>33.480098012637136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PCR!$AD$77:$AD$79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PCR!$AE$77:$AE$79</c:f>
              <c:numCache>
                <c:formatCode>0.0</c:formatCode>
                <c:ptCount val="3"/>
                <c:pt idx="0">
                  <c:v>3.8674276165238886</c:v>
                </c:pt>
                <c:pt idx="1">
                  <c:v>6.918900511911013</c:v>
                </c:pt>
                <c:pt idx="2">
                  <c:v>106</c:v>
                </c:pt>
              </c:numCache>
            </c:numRef>
          </c:val>
        </c:ser>
        <c:ser>
          <c:idx val="1"/>
          <c:order val="1"/>
          <c:tx>
            <c:strRef>
              <c:f>PCR!$AF$59</c:f>
              <c:strCache>
                <c:ptCount val="1"/>
                <c:pt idx="0">
                  <c:v>mu-e</c:v>
                </c:pt>
              </c:strCache>
            </c:strRef>
          </c:tx>
          <c:spPr>
            <a:solidFill>
              <a:srgbClr val="0033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PCR!$AL$77:$AL$79</c:f>
                <c:numCache>
                  <c:formatCode>General</c:formatCode>
                  <c:ptCount val="3"/>
                  <c:pt idx="0">
                    <c:v>0.71682003535347982</c:v>
                  </c:pt>
                  <c:pt idx="1">
                    <c:v>15.700322622623574</c:v>
                  </c:pt>
                  <c:pt idx="2">
                    <c:v>252.43848677876338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PCR!$AD$77:$AD$79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PCR!$AF$77:$AF$79</c:f>
              <c:numCache>
                <c:formatCode>0.0</c:formatCode>
                <c:ptCount val="3"/>
                <c:pt idx="0">
                  <c:v>2.2606525134585005</c:v>
                </c:pt>
                <c:pt idx="1">
                  <c:v>33.687118789738221</c:v>
                </c:pt>
                <c:pt idx="2">
                  <c:v>636.3886896502562</c:v>
                </c:pt>
              </c:numCache>
            </c:numRef>
          </c:val>
        </c:ser>
        <c:ser>
          <c:idx val="2"/>
          <c:order val="2"/>
          <c:tx>
            <c:strRef>
              <c:f>PCR!$AG$59</c:f>
              <c:strCache>
                <c:ptCount val="1"/>
                <c:pt idx="0">
                  <c:v>g1-e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PCR!$AM$77:$AM$79</c:f>
                <c:numCache>
                  <c:formatCode>General</c:formatCode>
                  <c:ptCount val="3"/>
                  <c:pt idx="0">
                    <c:v>5.3790264289225611</c:v>
                  </c:pt>
                  <c:pt idx="1">
                    <c:v>27.131362390458108</c:v>
                  </c:pt>
                  <c:pt idx="2">
                    <c:v>50.200937662700248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PCR!$AD$77:$AD$79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PCR!$AG$77:$AG$79</c:f>
              <c:numCache>
                <c:formatCode>0.0</c:formatCode>
                <c:ptCount val="3"/>
                <c:pt idx="0">
                  <c:v>16.880940754583474</c:v>
                </c:pt>
                <c:pt idx="1">
                  <c:v>44.873138305209643</c:v>
                </c:pt>
                <c:pt idx="2">
                  <c:v>64.344364822324636</c:v>
                </c:pt>
              </c:numCache>
            </c:numRef>
          </c:val>
        </c:ser>
        <c:ser>
          <c:idx val="3"/>
          <c:order val="3"/>
          <c:tx>
            <c:strRef>
              <c:f>PCR!$AH$59</c:f>
              <c:strCache>
                <c:ptCount val="1"/>
                <c:pt idx="0">
                  <c:v>postswitch e</c:v>
                </c:pt>
              </c:strCache>
            </c:strRef>
          </c:tx>
          <c:spPr>
            <a:solidFill>
              <a:srgbClr val="99CC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PCR!$AN$77:$AN$79</c:f>
                <c:numCache>
                  <c:formatCode>General</c:formatCode>
                  <c:ptCount val="3"/>
                  <c:pt idx="0">
                    <c:v>1.0932917918208012</c:v>
                  </c:pt>
                  <c:pt idx="1">
                    <c:v>18.574252405454224</c:v>
                  </c:pt>
                  <c:pt idx="2">
                    <c:v>311.19122094023953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PCR!$AD$77:$AD$79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PCR!$AH$77:$AH$79</c:f>
              <c:numCache>
                <c:formatCode>0.0</c:formatCode>
                <c:ptCount val="3"/>
                <c:pt idx="0">
                  <c:v>1.9090595175598408</c:v>
                </c:pt>
                <c:pt idx="1">
                  <c:v>26.961149421114918</c:v>
                </c:pt>
                <c:pt idx="2">
                  <c:v>778.42931274209866</c:v>
                </c:pt>
              </c:numCache>
            </c:numRef>
          </c:val>
        </c:ser>
        <c:ser>
          <c:idx val="4"/>
          <c:order val="4"/>
          <c:tx>
            <c:strRef>
              <c:f>PCR!$AI$59</c:f>
              <c:strCache>
                <c:ptCount val="1"/>
                <c:pt idx="0">
                  <c:v>germline g1</c:v>
                </c:pt>
              </c:strCache>
            </c:strRef>
          </c:tx>
          <c:spPr>
            <a:solidFill>
              <a:srgbClr val="0000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PCR!$AO$77:$AO$79</c:f>
                <c:numCache>
                  <c:formatCode>General</c:formatCode>
                  <c:ptCount val="3"/>
                  <c:pt idx="0">
                    <c:v>267.68186796554608</c:v>
                  </c:pt>
                  <c:pt idx="1">
                    <c:v>120.35907452930373</c:v>
                  </c:pt>
                  <c:pt idx="2">
                    <c:v>785.37958655289583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PCR!$AD$77:$AD$79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PCR!$AI$77:$AI$79</c:f>
              <c:numCache>
                <c:formatCode>0.0</c:formatCode>
                <c:ptCount val="3"/>
                <c:pt idx="0">
                  <c:v>437.2424572394321</c:v>
                </c:pt>
                <c:pt idx="1">
                  <c:v>144.67610654508317</c:v>
                </c:pt>
                <c:pt idx="2">
                  <c:v>1316.1942706876609</c:v>
                </c:pt>
              </c:numCache>
            </c:numRef>
          </c:val>
        </c:ser>
        <c:ser>
          <c:idx val="5"/>
          <c:order val="5"/>
          <c:tx>
            <c:strRef>
              <c:f>PCR!$AJ$59</c:f>
              <c:strCache>
                <c:ptCount val="1"/>
                <c:pt idx="0">
                  <c:v>postswitch g1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PCR!$AP$77:$AP$79</c:f>
                <c:numCache>
                  <c:formatCode>General</c:formatCode>
                  <c:ptCount val="3"/>
                  <c:pt idx="0">
                    <c:v>1.4112447062450877</c:v>
                  </c:pt>
                  <c:pt idx="1">
                    <c:v>17.018367967513917</c:v>
                  </c:pt>
                  <c:pt idx="2">
                    <c:v>1.8531003646665147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PCR!$AD$77:$AD$79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PCR!$AJ$77:$AJ$79</c:f>
              <c:numCache>
                <c:formatCode>0.0</c:formatCode>
                <c:ptCount val="3"/>
                <c:pt idx="0">
                  <c:v>4.9715560236154763</c:v>
                </c:pt>
                <c:pt idx="1">
                  <c:v>28.717618484327911</c:v>
                </c:pt>
                <c:pt idx="2">
                  <c:v>3.284067447626132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32840"/>
        <c:axId val="203834800"/>
      </c:barChart>
      <c:catAx>
        <c:axId val="20383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4800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3834800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deltaCt (norm)</a:t>
                </a:r>
              </a:p>
            </c:rich>
          </c:tx>
          <c:layout>
            <c:manualLayout>
              <c:xMode val="edge"/>
              <c:yMode val="edge"/>
              <c:x val="1.2371134020618556E-2"/>
              <c:y val="0.19758064516129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30290456431536"/>
          <c:y val="7.6305520149034217E-2"/>
          <c:w val="0.83609958506224069"/>
          <c:h val="0.755023041474654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PCR!$AE$59</c:f>
              <c:strCache>
                <c:ptCount val="1"/>
                <c:pt idx="0">
                  <c:v>germline e</c:v>
                </c:pt>
              </c:strCache>
            </c:strRef>
          </c:tx>
          <c:spPr>
            <a:solidFill>
              <a:srgbClr val="80808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PCR!$AK$81:$AK$83</c:f>
                <c:numCache>
                  <c:formatCode>General</c:formatCode>
                  <c:ptCount val="3"/>
                  <c:pt idx="0">
                    <c:v>0.44019226601501171</c:v>
                  </c:pt>
                  <c:pt idx="1">
                    <c:v>0.59469221180458953</c:v>
                  </c:pt>
                  <c:pt idx="2">
                    <c:v>36.708326568763354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PCR!$AD$81:$AD$83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PCR!$AE$81:$AE$83</c:f>
              <c:numCache>
                <c:formatCode>0.0</c:formatCode>
                <c:ptCount val="3"/>
                <c:pt idx="0">
                  <c:v>1.012695572127124</c:v>
                </c:pt>
                <c:pt idx="1">
                  <c:v>0.89416410409192704</c:v>
                </c:pt>
                <c:pt idx="2">
                  <c:v>92.398220427626256</c:v>
                </c:pt>
              </c:numCache>
            </c:numRef>
          </c:val>
        </c:ser>
        <c:ser>
          <c:idx val="1"/>
          <c:order val="1"/>
          <c:tx>
            <c:strRef>
              <c:f>PCR!$AF$59</c:f>
              <c:strCache>
                <c:ptCount val="1"/>
                <c:pt idx="0">
                  <c:v>mu-e</c:v>
                </c:pt>
              </c:strCache>
            </c:strRef>
          </c:tx>
          <c:spPr>
            <a:solidFill>
              <a:srgbClr val="0033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PCR!$AL$81:$AL$83</c:f>
                <c:numCache>
                  <c:formatCode>General</c:formatCode>
                  <c:ptCount val="3"/>
                  <c:pt idx="0">
                    <c:v>1.3241984933550452</c:v>
                  </c:pt>
                  <c:pt idx="1">
                    <c:v>0.71055326948588005</c:v>
                  </c:pt>
                  <c:pt idx="2">
                    <c:v>12.801079494860442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PCR!$AD$81:$AD$83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PCR!$AF$81:$AF$83</c:f>
              <c:numCache>
                <c:formatCode>0.0</c:formatCode>
                <c:ptCount val="3"/>
                <c:pt idx="0">
                  <c:v>1.8031083358896822</c:v>
                </c:pt>
                <c:pt idx="1">
                  <c:v>1.2276548624748298</c:v>
                </c:pt>
                <c:pt idx="2">
                  <c:v>29.691177143037816</c:v>
                </c:pt>
              </c:numCache>
            </c:numRef>
          </c:val>
        </c:ser>
        <c:ser>
          <c:idx val="2"/>
          <c:order val="2"/>
          <c:tx>
            <c:strRef>
              <c:f>PCR!$AG$59</c:f>
              <c:strCache>
                <c:ptCount val="1"/>
                <c:pt idx="0">
                  <c:v>g1-e</c:v>
                </c:pt>
              </c:strCache>
            </c:strRef>
          </c:tx>
          <c:spPr>
            <a:solidFill>
              <a:srgbClr val="0080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PCR!$AM$81:$AM$83</c:f>
                <c:numCache>
                  <c:formatCode>General</c:formatCode>
                  <c:ptCount val="3"/>
                  <c:pt idx="0">
                    <c:v>0.10655506794238367</c:v>
                  </c:pt>
                  <c:pt idx="1">
                    <c:v>0.37876878653010992</c:v>
                  </c:pt>
                  <c:pt idx="2">
                    <c:v>46.943530937506956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PCR!$AD$81:$AD$83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PCR!$AG$81:$AG$83</c:f>
              <c:numCache>
                <c:formatCode>0.0</c:formatCode>
                <c:ptCount val="3"/>
                <c:pt idx="0">
                  <c:v>0.23137439504512861</c:v>
                </c:pt>
                <c:pt idx="1">
                  <c:v>0.75247171117452527</c:v>
                </c:pt>
                <c:pt idx="2">
                  <c:v>73.772528494511448</c:v>
                </c:pt>
              </c:numCache>
            </c:numRef>
          </c:val>
        </c:ser>
        <c:ser>
          <c:idx val="3"/>
          <c:order val="3"/>
          <c:tx>
            <c:strRef>
              <c:f>PCR!$AH$59</c:f>
              <c:strCache>
                <c:ptCount val="1"/>
                <c:pt idx="0">
                  <c:v>postswitch e</c:v>
                </c:pt>
              </c:strCache>
            </c:strRef>
          </c:tx>
          <c:spPr>
            <a:solidFill>
              <a:srgbClr val="99CC00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PCR!$AN$81:$AN$83</c:f>
                <c:numCache>
                  <c:formatCode>General</c:formatCode>
                  <c:ptCount val="3"/>
                  <c:pt idx="0">
                    <c:v>0.40749578655108998</c:v>
                  </c:pt>
                  <c:pt idx="1">
                    <c:v>1.803741724787985</c:v>
                  </c:pt>
                  <c:pt idx="2">
                    <c:v>98.925277186331897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PCR!$AD$81:$AD$83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PCR!$AH$81:$AH$83</c:f>
              <c:numCache>
                <c:formatCode>0.0</c:formatCode>
                <c:ptCount val="3"/>
                <c:pt idx="0">
                  <c:v>0.7</c:v>
                </c:pt>
                <c:pt idx="1">
                  <c:v>6.709021514207997</c:v>
                </c:pt>
                <c:pt idx="2">
                  <c:v>327.43767237352841</c:v>
                </c:pt>
              </c:numCache>
            </c:numRef>
          </c:val>
        </c:ser>
        <c:ser>
          <c:idx val="4"/>
          <c:order val="4"/>
          <c:tx>
            <c:strRef>
              <c:f>PCR!$AI$59</c:f>
              <c:strCache>
                <c:ptCount val="1"/>
                <c:pt idx="0">
                  <c:v>germline g1</c:v>
                </c:pt>
              </c:strCache>
            </c:strRef>
          </c:tx>
          <c:spPr>
            <a:solidFill>
              <a:srgbClr val="0000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PCR!$AO$81:$AO$83</c:f>
                <c:numCache>
                  <c:formatCode>General</c:formatCode>
                  <c:ptCount val="3"/>
                  <c:pt idx="0">
                    <c:v>1.2</c:v>
                  </c:pt>
                  <c:pt idx="1">
                    <c:v>3.9993913409982467</c:v>
                  </c:pt>
                  <c:pt idx="2">
                    <c:v>15.789225309735523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PCR!$AD$81:$AD$83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PCR!$AI$81:$AI$83</c:f>
              <c:numCache>
                <c:formatCode>0.0</c:formatCode>
                <c:ptCount val="3"/>
                <c:pt idx="0">
                  <c:v>2.8</c:v>
                </c:pt>
                <c:pt idx="1">
                  <c:v>6.6298648321850679</c:v>
                </c:pt>
                <c:pt idx="2">
                  <c:v>28.965848545507537</c:v>
                </c:pt>
              </c:numCache>
            </c:numRef>
          </c:val>
        </c:ser>
        <c:ser>
          <c:idx val="5"/>
          <c:order val="5"/>
          <c:tx>
            <c:strRef>
              <c:f>PCR!$AJ$59</c:f>
              <c:strCache>
                <c:ptCount val="1"/>
                <c:pt idx="0">
                  <c:v>postswitch g1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FFFFFF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PCR!$AP$81:$AP$83</c:f>
                <c:numCache>
                  <c:formatCode>General</c:formatCode>
                  <c:ptCount val="3"/>
                  <c:pt idx="0">
                    <c:v>12.823207198393607</c:v>
                  </c:pt>
                  <c:pt idx="1">
                    <c:v>1.5063425207409502</c:v>
                  </c:pt>
                  <c:pt idx="2">
                    <c:v>16.455096975368907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PCR!$AD$81:$AD$83</c:f>
              <c:strCache>
                <c:ptCount val="3"/>
                <c:pt idx="0">
                  <c:v>Control</c:v>
                </c:pt>
                <c:pt idx="1">
                  <c:v>DP1</c:v>
                </c:pt>
                <c:pt idx="2">
                  <c:v>DP2</c:v>
                </c:pt>
              </c:strCache>
            </c:strRef>
          </c:cat>
          <c:val>
            <c:numRef>
              <c:f>PCR!$AJ$81:$AJ$83</c:f>
              <c:numCache>
                <c:formatCode>0.0</c:formatCode>
                <c:ptCount val="3"/>
                <c:pt idx="0">
                  <c:v>14.448967147566288</c:v>
                </c:pt>
                <c:pt idx="1">
                  <c:v>3.3778387326021515</c:v>
                </c:pt>
                <c:pt idx="2">
                  <c:v>31.203557287384047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36368"/>
        <c:axId val="203835584"/>
      </c:barChart>
      <c:catAx>
        <c:axId val="2038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558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203835584"/>
        <c:scaling>
          <c:logBase val="10"/>
          <c:orientation val="minMax"/>
          <c:min val="1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deltaCt (norm)</a:t>
                </a:r>
              </a:p>
            </c:rich>
          </c:tx>
          <c:layout>
            <c:manualLayout>
              <c:xMode val="edge"/>
              <c:yMode val="edge"/>
              <c:x val="1.0373443983402489E-2"/>
              <c:y val="0.200804000392195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383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PCR!$AK$60:$AK$62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2.4851933735933378</c:v>
                  </c:pt>
                  <c:pt idx="2">
                    <c:v>0.43088836457511404</c:v>
                  </c:pt>
                </c:numCache>
              </c:numRef>
            </c:plus>
            <c:minus>
              <c:numRef>
                <c:f>PCR!$AK$60:$AK$62</c:f>
                <c:numCache>
                  <c:formatCode>General</c:formatCode>
                  <c:ptCount val="3"/>
                  <c:pt idx="0">
                    <c:v>0.4243076778329018</c:v>
                  </c:pt>
                  <c:pt idx="1">
                    <c:v>2.4851933735933378</c:v>
                  </c:pt>
                  <c:pt idx="2">
                    <c:v>0.43088836457511404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PCR!$AE$60:$AE$62</c:f>
              <c:numCache>
                <c:formatCode>0.0</c:formatCode>
                <c:ptCount val="3"/>
                <c:pt idx="0">
                  <c:v>1</c:v>
                </c:pt>
                <c:pt idx="1">
                  <c:v>5.1858823193166215</c:v>
                </c:pt>
                <c:pt idx="2">
                  <c:v>1.5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PCR!$AK$69:$AK$71</c:f>
                <c:numCache>
                  <c:formatCode>General</c:formatCode>
                  <c:ptCount val="3"/>
                  <c:pt idx="0">
                    <c:v>0.1661215383052943</c:v>
                  </c:pt>
                  <c:pt idx="1">
                    <c:v>7.006562169248622</c:v>
                  </c:pt>
                  <c:pt idx="2">
                    <c:v>17.612005832203245</c:v>
                  </c:pt>
                </c:numCache>
              </c:numRef>
            </c:plus>
            <c:minus>
              <c:numRef>
                <c:f>PCR!$AK$69:$AK$71</c:f>
                <c:numCache>
                  <c:formatCode>General</c:formatCode>
                  <c:ptCount val="3"/>
                  <c:pt idx="0">
                    <c:v>0.1661215383052943</c:v>
                  </c:pt>
                  <c:pt idx="1">
                    <c:v>7.006562169248622</c:v>
                  </c:pt>
                  <c:pt idx="2">
                    <c:v>17.612005832203245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PCR!$AE$69:$AE$71</c:f>
              <c:numCache>
                <c:formatCode>0.0</c:formatCode>
                <c:ptCount val="3"/>
                <c:pt idx="0">
                  <c:v>1.1000000000000001</c:v>
                </c:pt>
                <c:pt idx="1">
                  <c:v>10.225838697268506</c:v>
                </c:pt>
                <c:pt idx="2">
                  <c:v>25.115072837355491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PCR!$AK$77:$AK$79</c:f>
                <c:numCache>
                  <c:formatCode>General</c:formatCode>
                  <c:ptCount val="3"/>
                  <c:pt idx="0">
                    <c:v>1.3663531265093027</c:v>
                  </c:pt>
                  <c:pt idx="1">
                    <c:v>2.8991245101215219</c:v>
                  </c:pt>
                  <c:pt idx="2">
                    <c:v>33.480098012637136</c:v>
                  </c:pt>
                </c:numCache>
              </c:numRef>
            </c:plus>
            <c:minus>
              <c:numRef>
                <c:f>PCR!$AK$77:$AK$79</c:f>
                <c:numCache>
                  <c:formatCode>General</c:formatCode>
                  <c:ptCount val="3"/>
                  <c:pt idx="0">
                    <c:v>1.3663531265093027</c:v>
                  </c:pt>
                  <c:pt idx="1">
                    <c:v>2.8991245101215219</c:v>
                  </c:pt>
                  <c:pt idx="2">
                    <c:v>33.480098012637136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PCR!$AE$77:$AE$79</c:f>
              <c:numCache>
                <c:formatCode>0.0</c:formatCode>
                <c:ptCount val="3"/>
                <c:pt idx="0">
                  <c:v>3.8674276165238886</c:v>
                </c:pt>
                <c:pt idx="1">
                  <c:v>6.918900511911013</c:v>
                </c:pt>
                <c:pt idx="2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39504"/>
        <c:axId val="203841072"/>
      </c:barChart>
      <c:catAx>
        <c:axId val="20383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1072"/>
        <c:crosses val="autoZero"/>
        <c:auto val="1"/>
        <c:lblAlgn val="ctr"/>
        <c:lblOffset val="100"/>
        <c:noMultiLvlLbl val="0"/>
      </c:catAx>
      <c:valAx>
        <c:axId val="203841072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950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736383442265794"/>
          <c:y val="3.9784480636712434E-4"/>
          <c:w val="0.25231846019247595"/>
          <c:h val="0.262675024086689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PCR!$AK$64:$AK$66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0.30071270299462194</c:v>
                  </c:pt>
                  <c:pt idx="2">
                    <c:v>28.93835235061945</c:v>
                  </c:pt>
                </c:numCache>
              </c:numRef>
            </c:plus>
            <c:minus>
              <c:numRef>
                <c:f>PCR!$AK$64:$AK$66</c:f>
                <c:numCache>
                  <c:formatCode>General</c:formatCode>
                  <c:ptCount val="3"/>
                  <c:pt idx="0">
                    <c:v>0.68860513892177211</c:v>
                  </c:pt>
                  <c:pt idx="1">
                    <c:v>0.30071270299462194</c:v>
                  </c:pt>
                  <c:pt idx="2">
                    <c:v>28.93835235061945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PCR!$AE$64:$AE$66</c:f>
              <c:numCache>
                <c:formatCode>0.0</c:formatCode>
                <c:ptCount val="3"/>
                <c:pt idx="0">
                  <c:v>1.0000000000000002</c:v>
                </c:pt>
                <c:pt idx="1">
                  <c:v>1.5</c:v>
                </c:pt>
                <c:pt idx="2">
                  <c:v>53.327242259604454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PCR!$AK$73:$AK$75</c:f>
                <c:numCache>
                  <c:formatCode>General</c:formatCode>
                  <c:ptCount val="3"/>
                  <c:pt idx="0">
                    <c:v>0.18933745399990062</c:v>
                  </c:pt>
                  <c:pt idx="1">
                    <c:v>12.435928154414432</c:v>
                  </c:pt>
                  <c:pt idx="2">
                    <c:v>1.3226056275042253</c:v>
                  </c:pt>
                </c:numCache>
              </c:numRef>
            </c:plus>
            <c:minus>
              <c:numRef>
                <c:f>PCR!$AK$73:$AK$75</c:f>
                <c:numCache>
                  <c:formatCode>General</c:formatCode>
                  <c:ptCount val="3"/>
                  <c:pt idx="0">
                    <c:v>0.18933745399990062</c:v>
                  </c:pt>
                  <c:pt idx="1">
                    <c:v>12.435928154414432</c:v>
                  </c:pt>
                  <c:pt idx="2">
                    <c:v>1.3226056275042253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PCR!$AE$73:$AE$75</c:f>
              <c:numCache>
                <c:formatCode>0.0</c:formatCode>
                <c:ptCount val="3"/>
                <c:pt idx="0">
                  <c:v>1</c:v>
                </c:pt>
                <c:pt idx="1">
                  <c:v>27.649605435593809</c:v>
                </c:pt>
                <c:pt idx="2">
                  <c:v>3.7942149407998227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PCR!$AK$81:$AK$83</c:f>
                <c:numCache>
                  <c:formatCode>General</c:formatCode>
                  <c:ptCount val="3"/>
                  <c:pt idx="0">
                    <c:v>0.44019226601501171</c:v>
                  </c:pt>
                  <c:pt idx="1">
                    <c:v>0.59469221180458953</c:v>
                  </c:pt>
                  <c:pt idx="2">
                    <c:v>36.708326568763354</c:v>
                  </c:pt>
                </c:numCache>
              </c:numRef>
            </c:plus>
            <c:minus>
              <c:numRef>
                <c:f>PCR!$AK$81:$AK$83</c:f>
                <c:numCache>
                  <c:formatCode>General</c:formatCode>
                  <c:ptCount val="3"/>
                  <c:pt idx="0">
                    <c:v>0.44019226601501171</c:v>
                  </c:pt>
                  <c:pt idx="1">
                    <c:v>0.59469221180458953</c:v>
                  </c:pt>
                  <c:pt idx="2">
                    <c:v>36.708326568763354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PCR!$AE$81:$AE$83</c:f>
              <c:numCache>
                <c:formatCode>0.0</c:formatCode>
                <c:ptCount val="3"/>
                <c:pt idx="0">
                  <c:v>1.012695572127124</c:v>
                </c:pt>
                <c:pt idx="1">
                  <c:v>0.89416410409192704</c:v>
                </c:pt>
                <c:pt idx="2">
                  <c:v>92.398220427626256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30096"/>
        <c:axId val="203835976"/>
      </c:barChart>
      <c:catAx>
        <c:axId val="20383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5976"/>
        <c:crosses val="autoZero"/>
        <c:auto val="1"/>
        <c:lblAlgn val="ctr"/>
        <c:lblOffset val="100"/>
        <c:noMultiLvlLbl val="0"/>
      </c:catAx>
      <c:valAx>
        <c:axId val="203835976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 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009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PCR!$AO$60:$AO$62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plus>
            <c:minus>
              <c:numRef>
                <c:f>PCR!$AO$60:$AO$62</c:f>
                <c:numCache>
                  <c:formatCode>General</c:formatCode>
                  <c:ptCount val="3"/>
                  <c:pt idx="0">
                    <c:v>0.81209187762659363</c:v>
                  </c:pt>
                  <c:pt idx="1">
                    <c:v>83.778909906000834</c:v>
                  </c:pt>
                  <c:pt idx="2">
                    <c:v>53.674237990241103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PCR!$AI$60:$AI$62</c:f>
              <c:numCache>
                <c:formatCode>0.0</c:formatCode>
                <c:ptCount val="3"/>
                <c:pt idx="0">
                  <c:v>1</c:v>
                </c:pt>
                <c:pt idx="1">
                  <c:v>251.71097242412728</c:v>
                </c:pt>
                <c:pt idx="2">
                  <c:v>111.28809385848746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PCR!$AO$69:$AO$71</c:f>
                <c:numCache>
                  <c:formatCode>General</c:formatCode>
                  <c:ptCount val="3"/>
                  <c:pt idx="0">
                    <c:v>21.959833434665246</c:v>
                  </c:pt>
                  <c:pt idx="1">
                    <c:v>415.15980740629647</c:v>
                  </c:pt>
                  <c:pt idx="2">
                    <c:v>1495.9253256367508</c:v>
                  </c:pt>
                </c:numCache>
              </c:numRef>
            </c:plus>
            <c:minus>
              <c:numRef>
                <c:f>PCR!$AO$69:$AO$71</c:f>
                <c:numCache>
                  <c:formatCode>General</c:formatCode>
                  <c:ptCount val="3"/>
                  <c:pt idx="0">
                    <c:v>21.959833434665246</c:v>
                  </c:pt>
                  <c:pt idx="1">
                    <c:v>415.15980740629647</c:v>
                  </c:pt>
                  <c:pt idx="2">
                    <c:v>1495.9253256367508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PCR!$AI$69:$AI$71</c:f>
              <c:numCache>
                <c:formatCode>0.0</c:formatCode>
                <c:ptCount val="3"/>
                <c:pt idx="0">
                  <c:v>50.091799721374713</c:v>
                </c:pt>
                <c:pt idx="1">
                  <c:v>787.88978416567363</c:v>
                </c:pt>
                <c:pt idx="2">
                  <c:v>2481.0000218316095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PCR!$AO$77:$AO$79</c:f>
                <c:numCache>
                  <c:formatCode>General</c:formatCode>
                  <c:ptCount val="3"/>
                  <c:pt idx="0">
                    <c:v>267.68186796554608</c:v>
                  </c:pt>
                  <c:pt idx="1">
                    <c:v>120.35907452930373</c:v>
                  </c:pt>
                  <c:pt idx="2">
                    <c:v>785.37958655289583</c:v>
                  </c:pt>
                </c:numCache>
              </c:numRef>
            </c:plus>
            <c:minus>
              <c:numRef>
                <c:f>PCR!$AO$77:$AO$79</c:f>
                <c:numCache>
                  <c:formatCode>General</c:formatCode>
                  <c:ptCount val="3"/>
                  <c:pt idx="0">
                    <c:v>267.68186796554608</c:v>
                  </c:pt>
                  <c:pt idx="1">
                    <c:v>120.35907452930373</c:v>
                  </c:pt>
                  <c:pt idx="2">
                    <c:v>785.37958655289583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PCR!$AI$77:$AI$79</c:f>
              <c:numCache>
                <c:formatCode>0.0</c:formatCode>
                <c:ptCount val="3"/>
                <c:pt idx="0">
                  <c:v>437.2424572394321</c:v>
                </c:pt>
                <c:pt idx="1">
                  <c:v>144.67610654508317</c:v>
                </c:pt>
                <c:pt idx="2">
                  <c:v>1316.1942706876609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29704"/>
        <c:axId val="203837936"/>
      </c:barChart>
      <c:catAx>
        <c:axId val="20382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7936"/>
        <c:crosses val="autoZero"/>
        <c:auto val="1"/>
        <c:lblAlgn val="ctr"/>
        <c:lblOffset val="100"/>
        <c:noMultiLvlLbl val="0"/>
      </c:catAx>
      <c:valAx>
        <c:axId val="203837936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2970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PCR!$AO$64:$AO$66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4.1535217787287264</c:v>
                  </c:pt>
                  <c:pt idx="2">
                    <c:v>64.552855883454512</c:v>
                  </c:pt>
                </c:numCache>
              </c:numRef>
            </c:plus>
            <c:minus>
              <c:numRef>
                <c:f>PCR!$AO$64:$AO$66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4.1535217787287264</c:v>
                  </c:pt>
                  <c:pt idx="2">
                    <c:v>64.552855883454512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PCR!$AI$64:$AI$66</c:f>
              <c:numCache>
                <c:formatCode>0.0</c:formatCode>
                <c:ptCount val="3"/>
                <c:pt idx="0">
                  <c:v>0.7</c:v>
                </c:pt>
                <c:pt idx="1">
                  <c:v>8.68735129983191</c:v>
                </c:pt>
                <c:pt idx="2">
                  <c:v>76.273103220744645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PCR!$AO$73:$AO$75</c:f>
                <c:numCache>
                  <c:formatCode>General</c:formatCode>
                  <c:ptCount val="3"/>
                  <c:pt idx="0">
                    <c:v>2.6570867331943386</c:v>
                  </c:pt>
                  <c:pt idx="1">
                    <c:v>2.4404275323769982</c:v>
                  </c:pt>
                  <c:pt idx="2">
                    <c:v>0.15451986373655074</c:v>
                  </c:pt>
                </c:numCache>
              </c:numRef>
            </c:plus>
            <c:minus>
              <c:numRef>
                <c:f>PCR!$AO$73:$AO$75</c:f>
                <c:numCache>
                  <c:formatCode>General</c:formatCode>
                  <c:ptCount val="3"/>
                  <c:pt idx="0">
                    <c:v>2.6570867331943386</c:v>
                  </c:pt>
                  <c:pt idx="1">
                    <c:v>2.4404275323769982</c:v>
                  </c:pt>
                  <c:pt idx="2">
                    <c:v>0.15451986373655074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PCR!$AI$73:$AI$75</c:f>
              <c:numCache>
                <c:formatCode>0.0</c:formatCode>
                <c:ptCount val="3"/>
                <c:pt idx="0">
                  <c:v>10.219884795575712</c:v>
                </c:pt>
                <c:pt idx="1">
                  <c:v>6.8675237220761431</c:v>
                </c:pt>
                <c:pt idx="2">
                  <c:v>6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PCR!$AO$81:$AO$83</c:f>
                <c:numCache>
                  <c:formatCode>General</c:formatCode>
                  <c:ptCount val="3"/>
                  <c:pt idx="0">
                    <c:v>1.2</c:v>
                  </c:pt>
                  <c:pt idx="1">
                    <c:v>3.9993913409982467</c:v>
                  </c:pt>
                  <c:pt idx="2">
                    <c:v>15.789225309735523</c:v>
                  </c:pt>
                </c:numCache>
              </c:numRef>
            </c:plus>
            <c:minus>
              <c:numRef>
                <c:f>PCR!$AO$81:$AO$83</c:f>
                <c:numCache>
                  <c:formatCode>General</c:formatCode>
                  <c:ptCount val="3"/>
                  <c:pt idx="0">
                    <c:v>1.2</c:v>
                  </c:pt>
                  <c:pt idx="1">
                    <c:v>3.9993913409982467</c:v>
                  </c:pt>
                  <c:pt idx="2">
                    <c:v>15.789225309735523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PCR!$AI$81:$AI$83</c:f>
              <c:numCache>
                <c:formatCode>0.0</c:formatCode>
                <c:ptCount val="3"/>
                <c:pt idx="0">
                  <c:v>2.8</c:v>
                </c:pt>
                <c:pt idx="1">
                  <c:v>6.6298648321850679</c:v>
                </c:pt>
                <c:pt idx="2">
                  <c:v>28.965848545507537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30880"/>
        <c:axId val="203832056"/>
      </c:barChart>
      <c:catAx>
        <c:axId val="20383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2056"/>
        <c:crosses val="autoZero"/>
        <c:auto val="1"/>
        <c:lblAlgn val="ctr"/>
        <c:lblOffset val="100"/>
        <c:noMultiLvlLbl val="0"/>
      </c:catAx>
      <c:valAx>
        <c:axId val="203832056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08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PCR!$AN$60:$AN$62</c:f>
                <c:numCache>
                  <c:formatCode>General</c:formatCode>
                  <c:ptCount val="3"/>
                  <c:pt idx="0">
                    <c:v>0.94101080124620073</c:v>
                  </c:pt>
                  <c:pt idx="1">
                    <c:v>1.1594162028589881</c:v>
                  </c:pt>
                  <c:pt idx="2">
                    <c:v>37.912997813533316</c:v>
                  </c:pt>
                </c:numCache>
              </c:numRef>
            </c:plus>
            <c:minus>
              <c:numRef>
                <c:f>PCR!$AN$60:$AN$62</c:f>
                <c:numCache>
                  <c:formatCode>General</c:formatCode>
                  <c:ptCount val="3"/>
                  <c:pt idx="0">
                    <c:v>0.94101080124620073</c:v>
                  </c:pt>
                  <c:pt idx="1">
                    <c:v>1.1594162028589881</c:v>
                  </c:pt>
                  <c:pt idx="2">
                    <c:v>37.912997813533316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PCR!$AH$60:$AH$62</c:f>
              <c:numCache>
                <c:formatCode>0.0</c:formatCode>
                <c:ptCount val="3"/>
                <c:pt idx="0">
                  <c:v>1.3174049321354522</c:v>
                </c:pt>
                <c:pt idx="1">
                  <c:v>8.9091220228684076</c:v>
                </c:pt>
                <c:pt idx="2">
                  <c:v>47.312644988483186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PCR!$AN$69:$AN$71</c:f>
                <c:numCache>
                  <c:formatCode>General</c:formatCode>
                  <c:ptCount val="3"/>
                  <c:pt idx="0">
                    <c:v>0.38987535742604856</c:v>
                  </c:pt>
                  <c:pt idx="1">
                    <c:v>52.732620866786696</c:v>
                  </c:pt>
                  <c:pt idx="2">
                    <c:v>305.24980129353912</c:v>
                  </c:pt>
                </c:numCache>
              </c:numRef>
            </c:plus>
            <c:minus>
              <c:numRef>
                <c:f>PCR!$AN$69:$AN$71</c:f>
                <c:numCache>
                  <c:formatCode>General</c:formatCode>
                  <c:ptCount val="3"/>
                  <c:pt idx="0">
                    <c:v>0.38987535742604856</c:v>
                  </c:pt>
                  <c:pt idx="1">
                    <c:v>52.732620866786696</c:v>
                  </c:pt>
                  <c:pt idx="2">
                    <c:v>305.24980129353912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PCR!$AH$69:$AH$71</c:f>
              <c:numCache>
                <c:formatCode>0.0</c:formatCode>
                <c:ptCount val="3"/>
                <c:pt idx="0">
                  <c:v>0.65339647652122079</c:v>
                </c:pt>
                <c:pt idx="1">
                  <c:v>70.984256628064202</c:v>
                </c:pt>
                <c:pt idx="2">
                  <c:v>954.50976069285969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PCR!$AN$77:$AN$79</c:f>
                <c:numCache>
                  <c:formatCode>General</c:formatCode>
                  <c:ptCount val="3"/>
                  <c:pt idx="0">
                    <c:v>1.0932917918208012</c:v>
                  </c:pt>
                  <c:pt idx="1">
                    <c:v>18.574252405454224</c:v>
                  </c:pt>
                  <c:pt idx="2">
                    <c:v>311.19122094023953</c:v>
                  </c:pt>
                </c:numCache>
              </c:numRef>
            </c:plus>
            <c:minus>
              <c:numRef>
                <c:f>PCR!$AN$77:$AN$79</c:f>
                <c:numCache>
                  <c:formatCode>General</c:formatCode>
                  <c:ptCount val="3"/>
                  <c:pt idx="0">
                    <c:v>1.0932917918208012</c:v>
                  </c:pt>
                  <c:pt idx="1">
                    <c:v>18.574252405454224</c:v>
                  </c:pt>
                  <c:pt idx="2">
                    <c:v>311.19122094023953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PCR!$AH$77:$AH$79</c:f>
              <c:numCache>
                <c:formatCode>0.0</c:formatCode>
                <c:ptCount val="3"/>
                <c:pt idx="0">
                  <c:v>1.9090595175598408</c:v>
                </c:pt>
                <c:pt idx="1">
                  <c:v>26.961149421114918</c:v>
                </c:pt>
                <c:pt idx="2">
                  <c:v>778.42931274209866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33232"/>
        <c:axId val="203833624"/>
      </c:barChart>
      <c:catAx>
        <c:axId val="20383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3624"/>
        <c:crosses val="autoZero"/>
        <c:auto val="1"/>
        <c:lblAlgn val="ctr"/>
        <c:lblOffset val="100"/>
        <c:noMultiLvlLbl val="0"/>
      </c:catAx>
      <c:valAx>
        <c:axId val="203833624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3323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PCR!$AN$64:$AN$66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29.175924579415245</c:v>
                  </c:pt>
                  <c:pt idx="2">
                    <c:v>35.058713087189055</c:v>
                  </c:pt>
                </c:numCache>
              </c:numRef>
            </c:plus>
            <c:minus>
              <c:numRef>
                <c:f>PCR!$AN$64:$AN$66</c:f>
                <c:numCache>
                  <c:formatCode>General</c:formatCode>
                  <c:ptCount val="3"/>
                  <c:pt idx="0">
                    <c:v>0.53214847714852753</c:v>
                  </c:pt>
                  <c:pt idx="1">
                    <c:v>29.175924579415245</c:v>
                  </c:pt>
                  <c:pt idx="2">
                    <c:v>35.058713087189055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PCR!$AH$64:$AH$66</c:f>
              <c:numCache>
                <c:formatCode>0.0</c:formatCode>
                <c:ptCount val="3"/>
                <c:pt idx="0">
                  <c:v>0.99999999999999989</c:v>
                </c:pt>
                <c:pt idx="1">
                  <c:v>37.093070517970638</c:v>
                </c:pt>
                <c:pt idx="2">
                  <c:v>58.904412476108632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PCR!$AN$73:$AN$75</c:f>
                <c:numCache>
                  <c:formatCode>General</c:formatCode>
                  <c:ptCount val="3"/>
                  <c:pt idx="0">
                    <c:v>8.494404573193151</c:v>
                  </c:pt>
                  <c:pt idx="1">
                    <c:v>69.699753351062995</c:v>
                  </c:pt>
                  <c:pt idx="2">
                    <c:v>1.6361164643554207</c:v>
                  </c:pt>
                </c:numCache>
              </c:numRef>
            </c:plus>
            <c:minus>
              <c:numRef>
                <c:f>PCR!$AN$73:$AN$75</c:f>
                <c:numCache>
                  <c:formatCode>General</c:formatCode>
                  <c:ptCount val="3"/>
                  <c:pt idx="0">
                    <c:v>8.494404573193151</c:v>
                  </c:pt>
                  <c:pt idx="1">
                    <c:v>69.699753351062995</c:v>
                  </c:pt>
                  <c:pt idx="2">
                    <c:v>1.6361164643554207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PCR!$AH$73:$AH$75</c:f>
              <c:numCache>
                <c:formatCode>0.0</c:formatCode>
                <c:ptCount val="3"/>
                <c:pt idx="0">
                  <c:v>13.091106283405573</c:v>
                </c:pt>
                <c:pt idx="1">
                  <c:v>177.03945893156438</c:v>
                </c:pt>
                <c:pt idx="2">
                  <c:v>4.3637124531786879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PCR!$AN$81:$AN$83</c:f>
                <c:numCache>
                  <c:formatCode>General</c:formatCode>
                  <c:ptCount val="3"/>
                  <c:pt idx="0">
                    <c:v>0.40749578655108998</c:v>
                  </c:pt>
                  <c:pt idx="1">
                    <c:v>1.803741724787985</c:v>
                  </c:pt>
                  <c:pt idx="2">
                    <c:v>98.925277186331897</c:v>
                  </c:pt>
                </c:numCache>
              </c:numRef>
            </c:plus>
            <c:minus>
              <c:numRef>
                <c:f>PCR!$AN$81:$AN$83</c:f>
                <c:numCache>
                  <c:formatCode>General</c:formatCode>
                  <c:ptCount val="3"/>
                  <c:pt idx="0">
                    <c:v>0.40749578655108998</c:v>
                  </c:pt>
                  <c:pt idx="1">
                    <c:v>1.803741724787985</c:v>
                  </c:pt>
                  <c:pt idx="2">
                    <c:v>98.925277186331897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PCR!$AH$81:$AH$83</c:f>
              <c:numCache>
                <c:formatCode>0.0</c:formatCode>
                <c:ptCount val="3"/>
                <c:pt idx="0">
                  <c:v>0.7</c:v>
                </c:pt>
                <c:pt idx="1">
                  <c:v>6.709021514207997</c:v>
                </c:pt>
                <c:pt idx="2">
                  <c:v>327.43767237352841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43032"/>
        <c:axId val="203844208"/>
      </c:barChart>
      <c:catAx>
        <c:axId val="203843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4208"/>
        <c:crosses val="autoZero"/>
        <c:auto val="1"/>
        <c:lblAlgn val="ctr"/>
        <c:lblOffset val="100"/>
        <c:noMultiLvlLbl val="0"/>
      </c:catAx>
      <c:valAx>
        <c:axId val="203844208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303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PCR!$AP$60:$AP$62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13.988908966253325</c:v>
                  </c:pt>
                  <c:pt idx="2">
                    <c:v>102.55492556921459</c:v>
                  </c:pt>
                </c:numCache>
              </c:numRef>
            </c:plus>
            <c:minus>
              <c:numRef>
                <c:f>PCR!$AP$60:$AP$62</c:f>
                <c:numCache>
                  <c:formatCode>General</c:formatCode>
                  <c:ptCount val="3"/>
                  <c:pt idx="0">
                    <c:v>0.41121857559147135</c:v>
                  </c:pt>
                  <c:pt idx="1">
                    <c:v>13.988908966253325</c:v>
                  </c:pt>
                  <c:pt idx="2">
                    <c:v>102.55492556921459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PCR!$AJ$60:$AJ$62</c:f>
              <c:numCache>
                <c:formatCode>0.0</c:formatCode>
                <c:ptCount val="3"/>
                <c:pt idx="0">
                  <c:v>1</c:v>
                </c:pt>
                <c:pt idx="1">
                  <c:v>16.373748596360137</c:v>
                </c:pt>
                <c:pt idx="2">
                  <c:v>206.92378441623501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PCR!$AP$69:$AP$71</c:f>
                <c:numCache>
                  <c:formatCode>General</c:formatCode>
                  <c:ptCount val="3"/>
                  <c:pt idx="0">
                    <c:v>8.0708586728211955</c:v>
                  </c:pt>
                  <c:pt idx="1">
                    <c:v>89.340106592322982</c:v>
                  </c:pt>
                  <c:pt idx="2">
                    <c:v>11.70582644089324</c:v>
                  </c:pt>
                </c:numCache>
              </c:numRef>
            </c:plus>
            <c:minus>
              <c:numRef>
                <c:f>PCR!$AP$69:$AP$71</c:f>
                <c:numCache>
                  <c:formatCode>General</c:formatCode>
                  <c:ptCount val="3"/>
                  <c:pt idx="0">
                    <c:v>8.0708586728211955</c:v>
                  </c:pt>
                  <c:pt idx="1">
                    <c:v>89.340106592322982</c:v>
                  </c:pt>
                  <c:pt idx="2">
                    <c:v>11.70582644089324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PCR!$AJ$69:$AJ$71</c:f>
              <c:numCache>
                <c:formatCode>0.0</c:formatCode>
                <c:ptCount val="3"/>
                <c:pt idx="0">
                  <c:v>13.505493898952146</c:v>
                </c:pt>
                <c:pt idx="1">
                  <c:v>116.79203350140018</c:v>
                </c:pt>
                <c:pt idx="2">
                  <c:v>19.39931076584346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PCR!$AP$77:$AP$79</c:f>
                <c:numCache>
                  <c:formatCode>General</c:formatCode>
                  <c:ptCount val="3"/>
                  <c:pt idx="0">
                    <c:v>1.4112447062450877</c:v>
                  </c:pt>
                  <c:pt idx="1">
                    <c:v>17.018367967513917</c:v>
                  </c:pt>
                  <c:pt idx="2">
                    <c:v>1.8531003646665147</c:v>
                  </c:pt>
                </c:numCache>
              </c:numRef>
            </c:plus>
            <c:minus>
              <c:numRef>
                <c:f>PCR!$AP$77:$AP$79</c:f>
                <c:numCache>
                  <c:formatCode>General</c:formatCode>
                  <c:ptCount val="3"/>
                  <c:pt idx="0">
                    <c:v>1.4112447062450877</c:v>
                  </c:pt>
                  <c:pt idx="1">
                    <c:v>17.018367967513917</c:v>
                  </c:pt>
                  <c:pt idx="2">
                    <c:v>1.8531003646665147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PCR!$AJ$77:$AJ$79</c:f>
              <c:numCache>
                <c:formatCode>0.0</c:formatCode>
                <c:ptCount val="3"/>
                <c:pt idx="0">
                  <c:v>4.9715560236154763</c:v>
                </c:pt>
                <c:pt idx="1">
                  <c:v>28.717618484327911</c:v>
                </c:pt>
                <c:pt idx="2">
                  <c:v>3.284067447626132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43816"/>
        <c:axId val="203843424"/>
      </c:barChart>
      <c:catAx>
        <c:axId val="20384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3424"/>
        <c:crosses val="autoZero"/>
        <c:auto val="1"/>
        <c:lblAlgn val="ctr"/>
        <c:lblOffset val="100"/>
        <c:noMultiLvlLbl val="0"/>
      </c:catAx>
      <c:valAx>
        <c:axId val="203843424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38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79378313004"/>
          <c:y val="7.0749565736319311E-2"/>
          <c:w val="0.74877292299246911"/>
          <c:h val="0.75751208353133481"/>
        </c:manualLayout>
      </c:layout>
      <c:barChart>
        <c:barDir val="col"/>
        <c:grouping val="clustered"/>
        <c:varyColors val="0"/>
        <c:ser>
          <c:idx val="0"/>
          <c:order val="0"/>
          <c:tx>
            <c:v>PBS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PCR!$AP$64:$AP$66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0.17641770260753495</c:v>
                  </c:pt>
                  <c:pt idx="2">
                    <c:v>16.938064759778488</c:v>
                  </c:pt>
                </c:numCache>
              </c:numRef>
            </c:plus>
            <c:minus>
              <c:numRef>
                <c:f>PCR!$AP$64:$AP$66</c:f>
                <c:numCache>
                  <c:formatCode>General</c:formatCode>
                  <c:ptCount val="3"/>
                  <c:pt idx="0">
                    <c:v>0.23528095406093708</c:v>
                  </c:pt>
                  <c:pt idx="1">
                    <c:v>0.17641770260753495</c:v>
                  </c:pt>
                  <c:pt idx="2">
                    <c:v>16.938064759778488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PCR!$AJ$64:$AJ$66</c:f>
              <c:numCache>
                <c:formatCode>0.0</c:formatCode>
                <c:ptCount val="3"/>
                <c:pt idx="0">
                  <c:v>1</c:v>
                </c:pt>
                <c:pt idx="1">
                  <c:v>0.9</c:v>
                </c:pt>
                <c:pt idx="2">
                  <c:v>53.667045994256569</c:v>
                </c:pt>
              </c:numCache>
            </c:numRef>
          </c:val>
        </c:ser>
        <c:ser>
          <c:idx val="1"/>
          <c:order val="1"/>
          <c:tx>
            <c:v>OVA 0.3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PCR!$AP$73:$AP$75</c:f>
                <c:numCache>
                  <c:formatCode>General</c:formatCode>
                  <c:ptCount val="3"/>
                  <c:pt idx="0">
                    <c:v>2.3000292549993415</c:v>
                  </c:pt>
                  <c:pt idx="1">
                    <c:v>30.90124801168561</c:v>
                  </c:pt>
                  <c:pt idx="2">
                    <c:v>48.273741241169866</c:v>
                  </c:pt>
                </c:numCache>
              </c:numRef>
            </c:plus>
            <c:minus>
              <c:numRef>
                <c:f>PCR!$AP$73:$AP$75</c:f>
                <c:numCache>
                  <c:formatCode>General</c:formatCode>
                  <c:ptCount val="3"/>
                  <c:pt idx="0">
                    <c:v>2.3000292549993415</c:v>
                  </c:pt>
                  <c:pt idx="1">
                    <c:v>30.90124801168561</c:v>
                  </c:pt>
                  <c:pt idx="2">
                    <c:v>48.273741241169866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PCR!$AJ$73:$AJ$75</c:f>
              <c:numCache>
                <c:formatCode>0.0</c:formatCode>
                <c:ptCount val="3"/>
                <c:pt idx="0">
                  <c:v>10.272566946245332</c:v>
                </c:pt>
                <c:pt idx="1">
                  <c:v>43.297630089762471</c:v>
                </c:pt>
                <c:pt idx="2">
                  <c:v>86.053676773286156</c:v>
                </c:pt>
              </c:numCache>
            </c:numRef>
          </c:val>
        </c:ser>
        <c:ser>
          <c:idx val="2"/>
          <c:order val="2"/>
          <c:tx>
            <c:v>OVA 30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PCR!$AP$81:$AP$83</c:f>
                <c:numCache>
                  <c:formatCode>General</c:formatCode>
                  <c:ptCount val="3"/>
                  <c:pt idx="0">
                    <c:v>12.823207198393607</c:v>
                  </c:pt>
                  <c:pt idx="1">
                    <c:v>1.5063425207409502</c:v>
                  </c:pt>
                  <c:pt idx="2">
                    <c:v>16.455096975368907</c:v>
                  </c:pt>
                </c:numCache>
              </c:numRef>
            </c:plus>
            <c:minus>
              <c:numRef>
                <c:f>PCR!$AP$81:$AP$83</c:f>
                <c:numCache>
                  <c:formatCode>General</c:formatCode>
                  <c:ptCount val="3"/>
                  <c:pt idx="0">
                    <c:v>12.823207198393607</c:v>
                  </c:pt>
                  <c:pt idx="1">
                    <c:v>1.5063425207409502</c:v>
                  </c:pt>
                  <c:pt idx="2">
                    <c:v>16.455096975368907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PCR!$AD$60:$AD$62</c:f>
              <c:strCache>
                <c:ptCount val="3"/>
                <c:pt idx="0">
                  <c:v>Control</c:v>
                </c:pt>
                <c:pt idx="1">
                  <c:v>DEP1</c:v>
                </c:pt>
                <c:pt idx="2">
                  <c:v>DEP2</c:v>
                </c:pt>
              </c:strCache>
            </c:strRef>
          </c:cat>
          <c:val>
            <c:numRef>
              <c:f>PCR!$AJ$81:$AJ$83</c:f>
              <c:numCache>
                <c:formatCode>0.0</c:formatCode>
                <c:ptCount val="3"/>
                <c:pt idx="0">
                  <c:v>14.448967147566288</c:v>
                </c:pt>
                <c:pt idx="1">
                  <c:v>3.3778387326021515</c:v>
                </c:pt>
                <c:pt idx="2">
                  <c:v>31.203557287384047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842248"/>
        <c:axId val="203842640"/>
      </c:barChart>
      <c:catAx>
        <c:axId val="203842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2640"/>
        <c:crosses val="autoZero"/>
        <c:auto val="1"/>
        <c:lblAlgn val="ctr"/>
        <c:lblOffset val="100"/>
        <c:noMultiLvlLbl val="0"/>
      </c:catAx>
      <c:valAx>
        <c:axId val="203842640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deltaCt (norm)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38422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9.xml"/><Relationship Id="rId1" Type="http://schemas.openxmlformats.org/officeDocument/2006/relationships/chart" Target="../charts/chart1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2.xml"/><Relationship Id="rId2" Type="http://schemas.openxmlformats.org/officeDocument/2006/relationships/chart" Target="../charts/chart131.xml"/><Relationship Id="rId1" Type="http://schemas.openxmlformats.org/officeDocument/2006/relationships/chart" Target="../charts/chart130.xml"/><Relationship Id="rId4" Type="http://schemas.openxmlformats.org/officeDocument/2006/relationships/chart" Target="../charts/chart133.xml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1.xml"/><Relationship Id="rId13" Type="http://schemas.openxmlformats.org/officeDocument/2006/relationships/chart" Target="../charts/chart146.xml"/><Relationship Id="rId3" Type="http://schemas.openxmlformats.org/officeDocument/2006/relationships/chart" Target="../charts/chart136.xml"/><Relationship Id="rId7" Type="http://schemas.openxmlformats.org/officeDocument/2006/relationships/chart" Target="../charts/chart140.xml"/><Relationship Id="rId12" Type="http://schemas.openxmlformats.org/officeDocument/2006/relationships/chart" Target="../charts/chart145.xml"/><Relationship Id="rId2" Type="http://schemas.openxmlformats.org/officeDocument/2006/relationships/chart" Target="../charts/chart135.xml"/><Relationship Id="rId1" Type="http://schemas.openxmlformats.org/officeDocument/2006/relationships/chart" Target="../charts/chart134.xml"/><Relationship Id="rId6" Type="http://schemas.openxmlformats.org/officeDocument/2006/relationships/chart" Target="../charts/chart139.xml"/><Relationship Id="rId11" Type="http://schemas.openxmlformats.org/officeDocument/2006/relationships/chart" Target="../charts/chart144.xml"/><Relationship Id="rId5" Type="http://schemas.openxmlformats.org/officeDocument/2006/relationships/chart" Target="../charts/chart138.xml"/><Relationship Id="rId10" Type="http://schemas.openxmlformats.org/officeDocument/2006/relationships/chart" Target="../charts/chart143.xml"/><Relationship Id="rId4" Type="http://schemas.openxmlformats.org/officeDocument/2006/relationships/chart" Target="../charts/chart137.xml"/><Relationship Id="rId9" Type="http://schemas.openxmlformats.org/officeDocument/2006/relationships/chart" Target="../charts/chart142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4.xml"/><Relationship Id="rId3" Type="http://schemas.openxmlformats.org/officeDocument/2006/relationships/chart" Target="../charts/chart149.xml"/><Relationship Id="rId7" Type="http://schemas.openxmlformats.org/officeDocument/2006/relationships/chart" Target="../charts/chart153.xml"/><Relationship Id="rId12" Type="http://schemas.openxmlformats.org/officeDocument/2006/relationships/chart" Target="../charts/chart158.xml"/><Relationship Id="rId2" Type="http://schemas.openxmlformats.org/officeDocument/2006/relationships/chart" Target="../charts/chart148.xml"/><Relationship Id="rId1" Type="http://schemas.openxmlformats.org/officeDocument/2006/relationships/chart" Target="../charts/chart147.xml"/><Relationship Id="rId6" Type="http://schemas.openxmlformats.org/officeDocument/2006/relationships/chart" Target="../charts/chart152.xml"/><Relationship Id="rId11" Type="http://schemas.openxmlformats.org/officeDocument/2006/relationships/chart" Target="../charts/chart157.xml"/><Relationship Id="rId5" Type="http://schemas.openxmlformats.org/officeDocument/2006/relationships/chart" Target="../charts/chart151.xml"/><Relationship Id="rId10" Type="http://schemas.openxmlformats.org/officeDocument/2006/relationships/chart" Target="../charts/chart156.xml"/><Relationship Id="rId4" Type="http://schemas.openxmlformats.org/officeDocument/2006/relationships/chart" Target="../charts/chart150.xml"/><Relationship Id="rId9" Type="http://schemas.openxmlformats.org/officeDocument/2006/relationships/chart" Target="../charts/chart155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13" Type="http://schemas.openxmlformats.org/officeDocument/2006/relationships/chart" Target="../charts/chart37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6.xml"/><Relationship Id="rId3" Type="http://schemas.openxmlformats.org/officeDocument/2006/relationships/chart" Target="../charts/chart161.xml"/><Relationship Id="rId7" Type="http://schemas.openxmlformats.org/officeDocument/2006/relationships/chart" Target="../charts/chart165.xml"/><Relationship Id="rId2" Type="http://schemas.openxmlformats.org/officeDocument/2006/relationships/chart" Target="../charts/chart160.xml"/><Relationship Id="rId1" Type="http://schemas.openxmlformats.org/officeDocument/2006/relationships/chart" Target="../charts/chart159.xml"/><Relationship Id="rId6" Type="http://schemas.openxmlformats.org/officeDocument/2006/relationships/chart" Target="../charts/chart164.xml"/><Relationship Id="rId5" Type="http://schemas.openxmlformats.org/officeDocument/2006/relationships/chart" Target="../charts/chart163.xml"/><Relationship Id="rId4" Type="http://schemas.openxmlformats.org/officeDocument/2006/relationships/chart" Target="../charts/chart162.xml"/><Relationship Id="rId9" Type="http://schemas.openxmlformats.org/officeDocument/2006/relationships/chart" Target="../charts/chart167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13" Type="http://schemas.openxmlformats.org/officeDocument/2006/relationships/chart" Target="../charts/chart50.xml"/><Relationship Id="rId3" Type="http://schemas.openxmlformats.org/officeDocument/2006/relationships/chart" Target="../charts/chart40.xml"/><Relationship Id="rId7" Type="http://schemas.openxmlformats.org/officeDocument/2006/relationships/chart" Target="../charts/chart44.xml"/><Relationship Id="rId12" Type="http://schemas.openxmlformats.org/officeDocument/2006/relationships/chart" Target="../charts/chart49.xml"/><Relationship Id="rId2" Type="http://schemas.openxmlformats.org/officeDocument/2006/relationships/chart" Target="../charts/chart39.xml"/><Relationship Id="rId16" Type="http://schemas.openxmlformats.org/officeDocument/2006/relationships/chart" Target="../charts/chart53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11" Type="http://schemas.openxmlformats.org/officeDocument/2006/relationships/chart" Target="../charts/chart48.xml"/><Relationship Id="rId5" Type="http://schemas.openxmlformats.org/officeDocument/2006/relationships/chart" Target="../charts/chart42.xml"/><Relationship Id="rId15" Type="http://schemas.openxmlformats.org/officeDocument/2006/relationships/chart" Target="../charts/chart52.xml"/><Relationship Id="rId10" Type="http://schemas.openxmlformats.org/officeDocument/2006/relationships/chart" Target="../charts/chart47.xml"/><Relationship Id="rId4" Type="http://schemas.openxmlformats.org/officeDocument/2006/relationships/chart" Target="../charts/chart41.xml"/><Relationship Id="rId9" Type="http://schemas.openxmlformats.org/officeDocument/2006/relationships/chart" Target="../charts/chart46.xml"/><Relationship Id="rId14" Type="http://schemas.openxmlformats.org/officeDocument/2006/relationships/chart" Target="../charts/chart5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3.xml"/><Relationship Id="rId13" Type="http://schemas.openxmlformats.org/officeDocument/2006/relationships/chart" Target="../charts/chart68.xml"/><Relationship Id="rId18" Type="http://schemas.openxmlformats.org/officeDocument/2006/relationships/chart" Target="../charts/chart73.xml"/><Relationship Id="rId26" Type="http://schemas.openxmlformats.org/officeDocument/2006/relationships/chart" Target="../charts/chart81.xml"/><Relationship Id="rId39" Type="http://schemas.openxmlformats.org/officeDocument/2006/relationships/chart" Target="../charts/chart94.xml"/><Relationship Id="rId3" Type="http://schemas.openxmlformats.org/officeDocument/2006/relationships/chart" Target="../charts/chart58.xml"/><Relationship Id="rId21" Type="http://schemas.openxmlformats.org/officeDocument/2006/relationships/chart" Target="../charts/chart76.xml"/><Relationship Id="rId34" Type="http://schemas.openxmlformats.org/officeDocument/2006/relationships/chart" Target="../charts/chart89.xml"/><Relationship Id="rId42" Type="http://schemas.openxmlformats.org/officeDocument/2006/relationships/chart" Target="../charts/chart97.xml"/><Relationship Id="rId47" Type="http://schemas.openxmlformats.org/officeDocument/2006/relationships/chart" Target="../charts/chart102.xml"/><Relationship Id="rId7" Type="http://schemas.openxmlformats.org/officeDocument/2006/relationships/chart" Target="../charts/chart62.xml"/><Relationship Id="rId12" Type="http://schemas.openxmlformats.org/officeDocument/2006/relationships/chart" Target="../charts/chart67.xml"/><Relationship Id="rId17" Type="http://schemas.openxmlformats.org/officeDocument/2006/relationships/chart" Target="../charts/chart72.xml"/><Relationship Id="rId25" Type="http://schemas.openxmlformats.org/officeDocument/2006/relationships/chart" Target="../charts/chart80.xml"/><Relationship Id="rId33" Type="http://schemas.openxmlformats.org/officeDocument/2006/relationships/chart" Target="../charts/chart88.xml"/><Relationship Id="rId38" Type="http://schemas.openxmlformats.org/officeDocument/2006/relationships/chart" Target="../charts/chart93.xml"/><Relationship Id="rId46" Type="http://schemas.openxmlformats.org/officeDocument/2006/relationships/chart" Target="../charts/chart101.xml"/><Relationship Id="rId2" Type="http://schemas.openxmlformats.org/officeDocument/2006/relationships/chart" Target="../charts/chart57.xml"/><Relationship Id="rId16" Type="http://schemas.openxmlformats.org/officeDocument/2006/relationships/chart" Target="../charts/chart71.xml"/><Relationship Id="rId20" Type="http://schemas.openxmlformats.org/officeDocument/2006/relationships/chart" Target="../charts/chart75.xml"/><Relationship Id="rId29" Type="http://schemas.openxmlformats.org/officeDocument/2006/relationships/chart" Target="../charts/chart84.xml"/><Relationship Id="rId41" Type="http://schemas.openxmlformats.org/officeDocument/2006/relationships/chart" Target="../charts/chart96.xml"/><Relationship Id="rId1" Type="http://schemas.openxmlformats.org/officeDocument/2006/relationships/chart" Target="../charts/chart56.xml"/><Relationship Id="rId6" Type="http://schemas.openxmlformats.org/officeDocument/2006/relationships/chart" Target="../charts/chart61.xml"/><Relationship Id="rId11" Type="http://schemas.openxmlformats.org/officeDocument/2006/relationships/chart" Target="../charts/chart66.xml"/><Relationship Id="rId24" Type="http://schemas.openxmlformats.org/officeDocument/2006/relationships/chart" Target="../charts/chart79.xml"/><Relationship Id="rId32" Type="http://schemas.openxmlformats.org/officeDocument/2006/relationships/chart" Target="../charts/chart87.xml"/><Relationship Id="rId37" Type="http://schemas.openxmlformats.org/officeDocument/2006/relationships/chart" Target="../charts/chart92.xml"/><Relationship Id="rId40" Type="http://schemas.openxmlformats.org/officeDocument/2006/relationships/chart" Target="../charts/chart95.xml"/><Relationship Id="rId45" Type="http://schemas.openxmlformats.org/officeDocument/2006/relationships/chart" Target="../charts/chart100.xml"/><Relationship Id="rId5" Type="http://schemas.openxmlformats.org/officeDocument/2006/relationships/chart" Target="../charts/chart60.xml"/><Relationship Id="rId15" Type="http://schemas.openxmlformats.org/officeDocument/2006/relationships/chart" Target="../charts/chart70.xml"/><Relationship Id="rId23" Type="http://schemas.openxmlformats.org/officeDocument/2006/relationships/chart" Target="../charts/chart78.xml"/><Relationship Id="rId28" Type="http://schemas.openxmlformats.org/officeDocument/2006/relationships/chart" Target="../charts/chart83.xml"/><Relationship Id="rId36" Type="http://schemas.openxmlformats.org/officeDocument/2006/relationships/chart" Target="../charts/chart91.xml"/><Relationship Id="rId10" Type="http://schemas.openxmlformats.org/officeDocument/2006/relationships/chart" Target="../charts/chart65.xml"/><Relationship Id="rId19" Type="http://schemas.openxmlformats.org/officeDocument/2006/relationships/chart" Target="../charts/chart74.xml"/><Relationship Id="rId31" Type="http://schemas.openxmlformats.org/officeDocument/2006/relationships/chart" Target="../charts/chart86.xml"/><Relationship Id="rId44" Type="http://schemas.openxmlformats.org/officeDocument/2006/relationships/chart" Target="../charts/chart99.xml"/><Relationship Id="rId4" Type="http://schemas.openxmlformats.org/officeDocument/2006/relationships/chart" Target="../charts/chart59.xml"/><Relationship Id="rId9" Type="http://schemas.openxmlformats.org/officeDocument/2006/relationships/chart" Target="../charts/chart64.xml"/><Relationship Id="rId14" Type="http://schemas.openxmlformats.org/officeDocument/2006/relationships/chart" Target="../charts/chart69.xml"/><Relationship Id="rId22" Type="http://schemas.openxmlformats.org/officeDocument/2006/relationships/chart" Target="../charts/chart77.xml"/><Relationship Id="rId27" Type="http://schemas.openxmlformats.org/officeDocument/2006/relationships/chart" Target="../charts/chart82.xml"/><Relationship Id="rId30" Type="http://schemas.openxmlformats.org/officeDocument/2006/relationships/chart" Target="../charts/chart85.xml"/><Relationship Id="rId35" Type="http://schemas.openxmlformats.org/officeDocument/2006/relationships/chart" Target="../charts/chart90.xml"/><Relationship Id="rId43" Type="http://schemas.openxmlformats.org/officeDocument/2006/relationships/chart" Target="../charts/chart98.xml"/><Relationship Id="rId48" Type="http://schemas.openxmlformats.org/officeDocument/2006/relationships/chart" Target="../charts/chart10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1.xml"/><Relationship Id="rId13" Type="http://schemas.openxmlformats.org/officeDocument/2006/relationships/chart" Target="../charts/chart116.xml"/><Relationship Id="rId18" Type="http://schemas.openxmlformats.org/officeDocument/2006/relationships/chart" Target="../charts/chart121.xml"/><Relationship Id="rId3" Type="http://schemas.openxmlformats.org/officeDocument/2006/relationships/chart" Target="../charts/chart106.xml"/><Relationship Id="rId21" Type="http://schemas.openxmlformats.org/officeDocument/2006/relationships/chart" Target="../charts/chart124.xml"/><Relationship Id="rId7" Type="http://schemas.openxmlformats.org/officeDocument/2006/relationships/chart" Target="../charts/chart110.xml"/><Relationship Id="rId12" Type="http://schemas.openxmlformats.org/officeDocument/2006/relationships/chart" Target="../charts/chart115.xml"/><Relationship Id="rId17" Type="http://schemas.openxmlformats.org/officeDocument/2006/relationships/chart" Target="../charts/chart120.xml"/><Relationship Id="rId2" Type="http://schemas.openxmlformats.org/officeDocument/2006/relationships/chart" Target="../charts/chart105.xml"/><Relationship Id="rId16" Type="http://schemas.openxmlformats.org/officeDocument/2006/relationships/chart" Target="../charts/chart119.xml"/><Relationship Id="rId20" Type="http://schemas.openxmlformats.org/officeDocument/2006/relationships/chart" Target="../charts/chart123.xml"/><Relationship Id="rId1" Type="http://schemas.openxmlformats.org/officeDocument/2006/relationships/chart" Target="../charts/chart104.xml"/><Relationship Id="rId6" Type="http://schemas.openxmlformats.org/officeDocument/2006/relationships/chart" Target="../charts/chart109.xml"/><Relationship Id="rId11" Type="http://schemas.openxmlformats.org/officeDocument/2006/relationships/chart" Target="../charts/chart114.xml"/><Relationship Id="rId24" Type="http://schemas.openxmlformats.org/officeDocument/2006/relationships/chart" Target="../charts/chart127.xml"/><Relationship Id="rId5" Type="http://schemas.openxmlformats.org/officeDocument/2006/relationships/chart" Target="../charts/chart108.xml"/><Relationship Id="rId15" Type="http://schemas.openxmlformats.org/officeDocument/2006/relationships/chart" Target="../charts/chart118.xml"/><Relationship Id="rId23" Type="http://schemas.openxmlformats.org/officeDocument/2006/relationships/chart" Target="../charts/chart126.xml"/><Relationship Id="rId10" Type="http://schemas.openxmlformats.org/officeDocument/2006/relationships/chart" Target="../charts/chart113.xml"/><Relationship Id="rId19" Type="http://schemas.openxmlformats.org/officeDocument/2006/relationships/chart" Target="../charts/chart122.xml"/><Relationship Id="rId4" Type="http://schemas.openxmlformats.org/officeDocument/2006/relationships/chart" Target="../charts/chart107.xml"/><Relationship Id="rId9" Type="http://schemas.openxmlformats.org/officeDocument/2006/relationships/chart" Target="../charts/chart112.xml"/><Relationship Id="rId14" Type="http://schemas.openxmlformats.org/officeDocument/2006/relationships/chart" Target="../charts/chart117.xml"/><Relationship Id="rId22" Type="http://schemas.openxmlformats.org/officeDocument/2006/relationships/chart" Target="../charts/chart1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447675</xdr:colOff>
      <xdr:row>4</xdr:row>
      <xdr:rowOff>66675</xdr:rowOff>
    </xdr:from>
    <xdr:to>
      <xdr:col>35</xdr:col>
      <xdr:colOff>190500</xdr:colOff>
      <xdr:row>30</xdr:row>
      <xdr:rowOff>133350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238125</xdr:colOff>
      <xdr:row>4</xdr:row>
      <xdr:rowOff>95250</xdr:rowOff>
    </xdr:from>
    <xdr:to>
      <xdr:col>43</xdr:col>
      <xdr:colOff>466725</xdr:colOff>
      <xdr:row>31</xdr:row>
      <xdr:rowOff>28575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209550</xdr:colOff>
      <xdr:row>4</xdr:row>
      <xdr:rowOff>0</xdr:rowOff>
    </xdr:from>
    <xdr:to>
      <xdr:col>48</xdr:col>
      <xdr:colOff>38100</xdr:colOff>
      <xdr:row>31</xdr:row>
      <xdr:rowOff>19050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76200</xdr:colOff>
      <xdr:row>4</xdr:row>
      <xdr:rowOff>9525</xdr:rowOff>
    </xdr:from>
    <xdr:to>
      <xdr:col>55</xdr:col>
      <xdr:colOff>304800</xdr:colOff>
      <xdr:row>30</xdr:row>
      <xdr:rowOff>85725</xdr:rowOff>
    </xdr:to>
    <xdr:graphicFrame macro="">
      <xdr:nvGraphicFramePr>
        <xdr:cNvPr id="205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400050</xdr:colOff>
      <xdr:row>41</xdr:row>
      <xdr:rowOff>38100</xdr:rowOff>
    </xdr:from>
    <xdr:to>
      <xdr:col>34</xdr:col>
      <xdr:colOff>152400</xdr:colOff>
      <xdr:row>67</xdr:row>
      <xdr:rowOff>114300</xdr:rowOff>
    </xdr:to>
    <xdr:graphicFrame macro="">
      <xdr:nvGraphicFramePr>
        <xdr:cNvPr id="205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142875</xdr:colOff>
      <xdr:row>40</xdr:row>
      <xdr:rowOff>38100</xdr:rowOff>
    </xdr:from>
    <xdr:to>
      <xdr:col>42</xdr:col>
      <xdr:colOff>381000</xdr:colOff>
      <xdr:row>66</xdr:row>
      <xdr:rowOff>123825</xdr:rowOff>
    </xdr:to>
    <xdr:graphicFrame macro="">
      <xdr:nvGraphicFramePr>
        <xdr:cNvPr id="205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142875</xdr:colOff>
      <xdr:row>40</xdr:row>
      <xdr:rowOff>38100</xdr:rowOff>
    </xdr:from>
    <xdr:to>
      <xdr:col>51</xdr:col>
      <xdr:colOff>457200</xdr:colOff>
      <xdr:row>67</xdr:row>
      <xdr:rowOff>66675</xdr:rowOff>
    </xdr:to>
    <xdr:graphicFrame macro="">
      <xdr:nvGraphicFramePr>
        <xdr:cNvPr id="205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52</xdr:col>
      <xdr:colOff>76200</xdr:colOff>
      <xdr:row>41</xdr:row>
      <xdr:rowOff>19050</xdr:rowOff>
    </xdr:from>
    <xdr:to>
      <xdr:col>60</xdr:col>
      <xdr:colOff>314325</xdr:colOff>
      <xdr:row>67</xdr:row>
      <xdr:rowOff>104775</xdr:rowOff>
    </xdr:to>
    <xdr:graphicFrame macro="">
      <xdr:nvGraphicFramePr>
        <xdr:cNvPr id="205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0</xdr:colOff>
      <xdr:row>68</xdr:row>
      <xdr:rowOff>0</xdr:rowOff>
    </xdr:from>
    <xdr:to>
      <xdr:col>34</xdr:col>
      <xdr:colOff>238125</xdr:colOff>
      <xdr:row>94</xdr:row>
      <xdr:rowOff>85725</xdr:rowOff>
    </xdr:to>
    <xdr:graphicFrame macro="">
      <xdr:nvGraphicFramePr>
        <xdr:cNvPr id="205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0</xdr:colOff>
      <xdr:row>68</xdr:row>
      <xdr:rowOff>0</xdr:rowOff>
    </xdr:from>
    <xdr:to>
      <xdr:col>42</xdr:col>
      <xdr:colOff>247650</xdr:colOff>
      <xdr:row>94</xdr:row>
      <xdr:rowOff>95250</xdr:rowOff>
    </xdr:to>
    <xdr:graphicFrame macro="">
      <xdr:nvGraphicFramePr>
        <xdr:cNvPr id="205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0</xdr:colOff>
      <xdr:row>68</xdr:row>
      <xdr:rowOff>0</xdr:rowOff>
    </xdr:from>
    <xdr:to>
      <xdr:col>51</xdr:col>
      <xdr:colOff>323850</xdr:colOff>
      <xdr:row>95</xdr:row>
      <xdr:rowOff>38100</xdr:rowOff>
    </xdr:to>
    <xdr:graphicFrame macro="">
      <xdr:nvGraphicFramePr>
        <xdr:cNvPr id="205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0</xdr:colOff>
      <xdr:row>68</xdr:row>
      <xdr:rowOff>0</xdr:rowOff>
    </xdr:from>
    <xdr:to>
      <xdr:col>60</xdr:col>
      <xdr:colOff>247650</xdr:colOff>
      <xdr:row>94</xdr:row>
      <xdr:rowOff>95250</xdr:rowOff>
    </xdr:to>
    <xdr:graphicFrame macro="">
      <xdr:nvGraphicFramePr>
        <xdr:cNvPr id="2060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0</xdr:colOff>
      <xdr:row>96</xdr:row>
      <xdr:rowOff>0</xdr:rowOff>
    </xdr:from>
    <xdr:to>
      <xdr:col>34</xdr:col>
      <xdr:colOff>247650</xdr:colOff>
      <xdr:row>122</xdr:row>
      <xdr:rowOff>57150</xdr:rowOff>
    </xdr:to>
    <xdr:graphicFrame macro="">
      <xdr:nvGraphicFramePr>
        <xdr:cNvPr id="2061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34</xdr:col>
      <xdr:colOff>0</xdr:colOff>
      <xdr:row>96</xdr:row>
      <xdr:rowOff>0</xdr:rowOff>
    </xdr:from>
    <xdr:to>
      <xdr:col>42</xdr:col>
      <xdr:colOff>257175</xdr:colOff>
      <xdr:row>122</xdr:row>
      <xdr:rowOff>66675</xdr:rowOff>
    </xdr:to>
    <xdr:graphicFrame macro="">
      <xdr:nvGraphicFramePr>
        <xdr:cNvPr id="2062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42</xdr:col>
      <xdr:colOff>0</xdr:colOff>
      <xdr:row>96</xdr:row>
      <xdr:rowOff>0</xdr:rowOff>
    </xdr:from>
    <xdr:to>
      <xdr:col>51</xdr:col>
      <xdr:colOff>333375</xdr:colOff>
      <xdr:row>123</xdr:row>
      <xdr:rowOff>9525</xdr:rowOff>
    </xdr:to>
    <xdr:graphicFrame macro="">
      <xdr:nvGraphicFramePr>
        <xdr:cNvPr id="206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26</xdr:col>
      <xdr:colOff>0</xdr:colOff>
      <xdr:row>123</xdr:row>
      <xdr:rowOff>0</xdr:rowOff>
    </xdr:from>
    <xdr:to>
      <xdr:col>34</xdr:col>
      <xdr:colOff>257175</xdr:colOff>
      <xdr:row>150</xdr:row>
      <xdr:rowOff>104775</xdr:rowOff>
    </xdr:to>
    <xdr:graphicFrame macro="">
      <xdr:nvGraphicFramePr>
        <xdr:cNvPr id="206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333375</xdr:colOff>
      <xdr:row>119</xdr:row>
      <xdr:rowOff>38100</xdr:rowOff>
    </xdr:from>
    <xdr:to>
      <xdr:col>24</xdr:col>
      <xdr:colOff>114300</xdr:colOff>
      <xdr:row>146</xdr:row>
      <xdr:rowOff>133350</xdr:rowOff>
    </xdr:to>
    <xdr:graphicFrame macro="">
      <xdr:nvGraphicFramePr>
        <xdr:cNvPr id="18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57</xdr:col>
      <xdr:colOff>0</xdr:colOff>
      <xdr:row>6</xdr:row>
      <xdr:rowOff>0</xdr:rowOff>
    </xdr:from>
    <xdr:to>
      <xdr:col>65</xdr:col>
      <xdr:colOff>228600</xdr:colOff>
      <xdr:row>32</xdr:row>
      <xdr:rowOff>76200</xdr:rowOff>
    </xdr:to>
    <xdr:graphicFrame macro="">
      <xdr:nvGraphicFramePr>
        <xdr:cNvPr id="1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70</xdr:col>
      <xdr:colOff>457200</xdr:colOff>
      <xdr:row>44</xdr:row>
      <xdr:rowOff>85725</xdr:rowOff>
    </xdr:from>
    <xdr:to>
      <xdr:col>79</xdr:col>
      <xdr:colOff>219075</xdr:colOff>
      <xdr:row>71</xdr:row>
      <xdr:rowOff>28575</xdr:rowOff>
    </xdr:to>
    <xdr:graphicFrame macro="">
      <xdr:nvGraphicFramePr>
        <xdr:cNvPr id="2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62</xdr:col>
      <xdr:colOff>0</xdr:colOff>
      <xdr:row>45</xdr:row>
      <xdr:rowOff>0</xdr:rowOff>
    </xdr:from>
    <xdr:to>
      <xdr:col>70</xdr:col>
      <xdr:colOff>238125</xdr:colOff>
      <xdr:row>71</xdr:row>
      <xdr:rowOff>85725</xdr:rowOff>
    </xdr:to>
    <xdr:graphicFrame macro="">
      <xdr:nvGraphicFramePr>
        <xdr:cNvPr id="2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52</xdr:col>
      <xdr:colOff>0</xdr:colOff>
      <xdr:row>96</xdr:row>
      <xdr:rowOff>0</xdr:rowOff>
    </xdr:from>
    <xdr:to>
      <xdr:col>60</xdr:col>
      <xdr:colOff>247650</xdr:colOff>
      <xdr:row>122</xdr:row>
      <xdr:rowOff>47625</xdr:rowOff>
    </xdr:to>
    <xdr:graphicFrame macro="">
      <xdr:nvGraphicFramePr>
        <xdr:cNvPr id="2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16</xdr:col>
      <xdr:colOff>0</xdr:colOff>
      <xdr:row>148</xdr:row>
      <xdr:rowOff>0</xdr:rowOff>
    </xdr:from>
    <xdr:to>
      <xdr:col>24</xdr:col>
      <xdr:colOff>257175</xdr:colOff>
      <xdr:row>175</xdr:row>
      <xdr:rowOff>133350</xdr:rowOff>
    </xdr:to>
    <xdr:graphicFrame macro="">
      <xdr:nvGraphicFramePr>
        <xdr:cNvPr id="23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35</xdr:col>
      <xdr:colOff>0</xdr:colOff>
      <xdr:row>124</xdr:row>
      <xdr:rowOff>0</xdr:rowOff>
    </xdr:from>
    <xdr:to>
      <xdr:col>43</xdr:col>
      <xdr:colOff>257175</xdr:colOff>
      <xdr:row>151</xdr:row>
      <xdr:rowOff>104775</xdr:rowOff>
    </xdr:to>
    <xdr:graphicFrame macro="">
      <xdr:nvGraphicFramePr>
        <xdr:cNvPr id="2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44</xdr:col>
      <xdr:colOff>0</xdr:colOff>
      <xdr:row>124</xdr:row>
      <xdr:rowOff>0</xdr:rowOff>
    </xdr:from>
    <xdr:to>
      <xdr:col>52</xdr:col>
      <xdr:colOff>257175</xdr:colOff>
      <xdr:row>151</xdr:row>
      <xdr:rowOff>104775</xdr:rowOff>
    </xdr:to>
    <xdr:graphicFrame macro="">
      <xdr:nvGraphicFramePr>
        <xdr:cNvPr id="25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0.56098</cdr:x>
      <cdr:y>0.03551</cdr:y>
    </cdr:from>
    <cdr:to>
      <cdr:x>1</cdr:x>
      <cdr:y>0.14015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09675" y="78754"/>
          <a:ext cx="950325" cy="2362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SRM 1650B,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900" baseline="0">
              <a:latin typeface="Times New Roman"/>
              <a:cs typeface="Times New Roman"/>
            </a:rPr>
            <a:t>µ</a:t>
          </a:r>
          <a:r>
            <a:rPr lang="en-US" sz="900" baseline="0">
              <a:latin typeface="Times New Roman"/>
              <a:cs typeface="Times New Roman"/>
            </a:rPr>
            <a:t>g</a:t>
          </a:r>
          <a:endParaRPr lang="ru-RU" sz="1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0.17336</cdr:x>
      <cdr:y>0.18595</cdr:y>
    </cdr:from>
    <cdr:to>
      <cdr:x>0.65665</cdr:x>
      <cdr:y>0.24966</cdr:y>
    </cdr:to>
    <cdr:sp macro="" textlink="">
      <cdr:nvSpPr>
        <cdr:cNvPr id="3" name="TextBox 6"/>
        <cdr:cNvSpPr txBox="1"/>
      </cdr:nvSpPr>
      <cdr:spPr>
        <a:xfrm xmlns:a="http://schemas.openxmlformats.org/drawingml/2006/main" flipV="1">
          <a:off x="330833" y="348199"/>
          <a:ext cx="931250" cy="11375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0.1722</cdr:x>
      <cdr:y>0.12477</cdr:y>
    </cdr:from>
    <cdr:to>
      <cdr:x>0.61217</cdr:x>
      <cdr:y>0.25787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6255" y="228600"/>
          <a:ext cx="859106" cy="234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SRM 2786,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900" baseline="0">
              <a:latin typeface="Times New Roman"/>
              <a:cs typeface="Times New Roman"/>
            </a:rPr>
            <a:t>µ</a:t>
          </a:r>
          <a:r>
            <a:rPr lang="en-US" sz="900" baseline="0">
              <a:latin typeface="Times New Roman"/>
              <a:cs typeface="Times New Roman"/>
            </a:rPr>
            <a:t>g</a:t>
          </a:r>
          <a:endParaRPr lang="ru-RU" sz="1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0.50898</cdr:x>
      <cdr:y>0.31231</cdr:y>
    </cdr:from>
    <cdr:to>
      <cdr:x>0.61276</cdr:x>
      <cdr:y>0.35584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62047" y="424335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0.48662</cdr:x>
      <cdr:y>0.04018</cdr:y>
    </cdr:from>
    <cdr:to>
      <cdr:x>0.58435</cdr:x>
      <cdr:y>0.16132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057280" y="76212"/>
          <a:ext cx="209542" cy="18096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0.51153</cdr:x>
      <cdr:y>0.35591</cdr:y>
    </cdr:from>
    <cdr:to>
      <cdr:x>0.60854</cdr:x>
      <cdr:y>0.41574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04901" y="719614"/>
          <a:ext cx="209541" cy="1933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66300</xdr:colOff>
      <xdr:row>2</xdr:row>
      <xdr:rowOff>361978</xdr:rowOff>
    </xdr:from>
    <xdr:to>
      <xdr:col>23</xdr:col>
      <xdr:colOff>580200</xdr:colOff>
      <xdr:row>12</xdr:row>
      <xdr:rowOff>84416</xdr:rowOff>
    </xdr:to>
    <xdr:grpSp>
      <xdr:nvGrpSpPr>
        <xdr:cNvPr id="9" name="Группа 8"/>
        <xdr:cNvGrpSpPr/>
      </xdr:nvGrpSpPr>
      <xdr:grpSpPr>
        <a:xfrm>
          <a:off x="11486775" y="742978"/>
          <a:ext cx="3561900" cy="2179888"/>
          <a:chOff x="11479424" y="750783"/>
          <a:chExt cx="2874752" cy="1822628"/>
        </a:xfrm>
      </xdr:grpSpPr>
      <xdr:grpSp>
        <xdr:nvGrpSpPr>
          <xdr:cNvPr id="101401" name="Группа 6"/>
          <xdr:cNvGrpSpPr>
            <a:grpSpLocks/>
          </xdr:cNvGrpSpPr>
        </xdr:nvGrpSpPr>
        <xdr:grpSpPr bwMode="auto">
          <a:xfrm>
            <a:off x="11479424" y="750783"/>
            <a:ext cx="2874752" cy="1822628"/>
            <a:chOff x="6774482" y="2884384"/>
            <a:chExt cx="2877831" cy="1822627"/>
          </a:xfrm>
        </xdr:grpSpPr>
        <xdr:grpSp>
          <xdr:nvGrpSpPr>
            <xdr:cNvPr id="101403" name="Группа 8"/>
            <xdr:cNvGrpSpPr>
              <a:grpSpLocks/>
            </xdr:cNvGrpSpPr>
          </xdr:nvGrpSpPr>
          <xdr:grpSpPr bwMode="auto">
            <a:xfrm>
              <a:off x="6774482" y="2884384"/>
              <a:ext cx="2877831" cy="1822627"/>
              <a:chOff x="6774482" y="2769300"/>
              <a:chExt cx="2877831" cy="1800733"/>
            </a:xfrm>
          </xdr:grpSpPr>
          <xdr:grpSp>
            <xdr:nvGrpSpPr>
              <xdr:cNvPr id="101405" name="Группа 10"/>
              <xdr:cNvGrpSpPr>
                <a:grpSpLocks/>
              </xdr:cNvGrpSpPr>
            </xdr:nvGrpSpPr>
            <xdr:grpSpPr bwMode="auto">
              <a:xfrm>
                <a:off x="6774482" y="2769300"/>
                <a:ext cx="2877831" cy="1800733"/>
                <a:chOff x="6774482" y="2769300"/>
                <a:chExt cx="2877831" cy="1800733"/>
              </a:xfrm>
            </xdr:grpSpPr>
            <xdr:graphicFrame macro="">
              <xdr:nvGraphicFramePr>
                <xdr:cNvPr id="101407" name="Диаграмма 12"/>
                <xdr:cNvGraphicFramePr>
                  <a:graphicFrameLocks/>
                </xdr:cNvGraphicFramePr>
              </xdr:nvGraphicFramePr>
              <xdr:xfrm>
                <a:off x="6774482" y="2769300"/>
                <a:ext cx="2870475" cy="14400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1"/>
                </a:graphicData>
              </a:graphic>
            </xdr:graphicFrame>
            <xdr:sp macro="" textlink="">
              <xdr:nvSpPr>
                <xdr:cNvPr id="14" name="TextBox 13"/>
                <xdr:cNvSpPr txBox="1"/>
              </xdr:nvSpPr>
              <xdr:spPr>
                <a:xfrm>
                  <a:off x="6877570" y="4201379"/>
                  <a:ext cx="2774743" cy="36865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rtlCol="0" anchor="t">
                  <a:spAutoFit/>
                </a:bodyPr>
                <a:lstStyle/>
                <a:p>
                  <a:r>
                    <a:rPr lang="en-US" sz="12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DP1         -            30</a:t>
                  </a:r>
                  <a:r>
                    <a:rPr lang="en-US" sz="1200" b="1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          150          -              -</a:t>
                  </a:r>
                </a:p>
                <a:p>
                  <a:r>
                    <a:rPr lang="en-US" sz="1200" b="1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DP2         -              -               -         30           150</a:t>
                  </a:r>
                  <a:endParaRPr lang="ru-RU" sz="1200" b="1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12" name="TextBox 11"/>
              <xdr:cNvSpPr txBox="1"/>
            </xdr:nvSpPr>
            <xdr:spPr>
              <a:xfrm>
                <a:off x="7364203" y="3076580"/>
                <a:ext cx="772353" cy="22246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 µg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0" name="Прямая соединительная линия 9"/>
            <xdr:cNvCxnSpPr/>
          </xdr:nvCxnSpPr>
          <xdr:spPr>
            <a:xfrm>
              <a:off x="7497359" y="3162301"/>
              <a:ext cx="1802154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7" name="Прямая соединительная линия 36"/>
          <xdr:cNvCxnSpPr/>
        </xdr:nvCxnSpPr>
        <xdr:spPr bwMode="auto">
          <a:xfrm>
            <a:off x="12296775" y="962025"/>
            <a:ext cx="1800225" cy="0"/>
          </a:xfrm>
          <a:prstGeom prst="line">
            <a:avLst/>
          </a:prstGeom>
          <a:ln w="15875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Прямая соединительная линия 37"/>
          <xdr:cNvCxnSpPr/>
        </xdr:nvCxnSpPr>
        <xdr:spPr bwMode="auto">
          <a:xfrm>
            <a:off x="13868400" y="1085850"/>
            <a:ext cx="219075" cy="0"/>
          </a:xfrm>
          <a:prstGeom prst="line">
            <a:avLst/>
          </a:prstGeom>
          <a:ln w="15875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24</xdr:col>
      <xdr:colOff>409575</xdr:colOff>
      <xdr:row>18</xdr:row>
      <xdr:rowOff>171451</xdr:rowOff>
    </xdr:from>
    <xdr:to>
      <xdr:col>26</xdr:col>
      <xdr:colOff>85725</xdr:colOff>
      <xdr:row>18</xdr:row>
      <xdr:rowOff>171451</xdr:rowOff>
    </xdr:to>
    <xdr:cxnSp macro="">
      <xdr:nvCxnSpPr>
        <xdr:cNvPr id="34" name="Прямая соединительная линия 33"/>
        <xdr:cNvCxnSpPr/>
      </xdr:nvCxnSpPr>
      <xdr:spPr bwMode="auto">
        <a:xfrm>
          <a:off x="15487650" y="4152901"/>
          <a:ext cx="895350" cy="0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457197</xdr:colOff>
      <xdr:row>13</xdr:row>
      <xdr:rowOff>47626</xdr:rowOff>
    </xdr:from>
    <xdr:to>
      <xdr:col>23</xdr:col>
      <xdr:colOff>399597</xdr:colOff>
      <xdr:row>24</xdr:row>
      <xdr:rowOff>133669</xdr:rowOff>
    </xdr:to>
    <xdr:grpSp>
      <xdr:nvGrpSpPr>
        <xdr:cNvPr id="11" name="Группа 10"/>
        <xdr:cNvGrpSpPr/>
      </xdr:nvGrpSpPr>
      <xdr:grpSpPr>
        <a:xfrm>
          <a:off x="11268072" y="3076576"/>
          <a:ext cx="3600000" cy="2181543"/>
          <a:chOff x="11258548" y="2733676"/>
          <a:chExt cx="3248025" cy="2035675"/>
        </a:xfrm>
      </xdr:grpSpPr>
      <xdr:grpSp>
        <xdr:nvGrpSpPr>
          <xdr:cNvPr id="101379" name="Группа 15"/>
          <xdr:cNvGrpSpPr>
            <a:grpSpLocks/>
          </xdr:cNvGrpSpPr>
        </xdr:nvGrpSpPr>
        <xdr:grpSpPr bwMode="auto">
          <a:xfrm>
            <a:off x="11258548" y="2966778"/>
            <a:ext cx="3248025" cy="1802573"/>
            <a:chOff x="6372224" y="6629428"/>
            <a:chExt cx="3251505" cy="1807196"/>
          </a:xfrm>
        </xdr:grpSpPr>
        <xdr:grpSp>
          <xdr:nvGrpSpPr>
            <xdr:cNvPr id="101391" name="Группа 27"/>
            <xdr:cNvGrpSpPr>
              <a:grpSpLocks/>
            </xdr:cNvGrpSpPr>
          </xdr:nvGrpSpPr>
          <xdr:grpSpPr bwMode="auto">
            <a:xfrm>
              <a:off x="6372224" y="6629428"/>
              <a:ext cx="3251505" cy="1807196"/>
              <a:chOff x="6391274" y="2808641"/>
              <a:chExt cx="3251505" cy="1785489"/>
            </a:xfrm>
          </xdr:grpSpPr>
          <xdr:grpSp>
            <xdr:nvGrpSpPr>
              <xdr:cNvPr id="101393" name="Группа 29"/>
              <xdr:cNvGrpSpPr>
                <a:grpSpLocks/>
              </xdr:cNvGrpSpPr>
            </xdr:nvGrpSpPr>
            <xdr:grpSpPr bwMode="auto">
              <a:xfrm>
                <a:off x="6391274" y="2808641"/>
                <a:ext cx="3251505" cy="1785489"/>
                <a:chOff x="6391274" y="2808641"/>
                <a:chExt cx="3251505" cy="1785489"/>
              </a:xfrm>
            </xdr:grpSpPr>
            <xdr:graphicFrame macro="">
              <xdr:nvGraphicFramePr>
                <xdr:cNvPr id="101395" name="Диаграмма 31"/>
                <xdr:cNvGraphicFramePr>
                  <a:graphicFrameLocks/>
                </xdr:cNvGraphicFramePr>
              </xdr:nvGraphicFramePr>
              <xdr:xfrm>
                <a:off x="6743699" y="2808641"/>
                <a:ext cx="2870475" cy="14400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2"/>
                </a:graphicData>
              </a:graphic>
            </xdr:graphicFrame>
            <xdr:sp macro="" textlink="">
              <xdr:nvSpPr>
                <xdr:cNvPr id="33" name="TextBox 32"/>
                <xdr:cNvSpPr txBox="1"/>
              </xdr:nvSpPr>
              <xdr:spPr>
                <a:xfrm>
                  <a:off x="6391274" y="4181641"/>
                  <a:ext cx="3251505" cy="41248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rtlCol="0" anchor="t">
                  <a:spAutoFit/>
                </a:bodyPr>
                <a:lstStyle/>
                <a:p>
                  <a:r>
                    <a:rPr lang="en-US" sz="12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                   DP1     -        30</a:t>
                  </a:r>
                  <a:r>
                    <a:rPr lang="en-US" sz="1200" b="1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          150         -              -</a:t>
                  </a:r>
                </a:p>
                <a:p>
                  <a:r>
                    <a:rPr lang="en-US" sz="1200" b="1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                   DP2     -         -               -         30           150</a:t>
                  </a:r>
                  <a:endParaRPr lang="ru-RU" sz="1200" b="1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31" name="TextBox 30"/>
              <xdr:cNvSpPr txBox="1"/>
            </xdr:nvSpPr>
            <xdr:spPr>
              <a:xfrm>
                <a:off x="7351025" y="2853843"/>
                <a:ext cx="867706" cy="248915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OVA, µg</a:t>
                </a:r>
                <a:endParaRPr lang="ru-RU" sz="12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9" name="Прямая соединительная линия 18"/>
            <xdr:cNvCxnSpPr/>
          </xdr:nvCxnSpPr>
          <xdr:spPr>
            <a:xfrm>
              <a:off x="8288801" y="6682204"/>
              <a:ext cx="143028" cy="0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2" name="Прямая соединительная линия 31"/>
          <xdr:cNvCxnSpPr/>
        </xdr:nvCxnSpPr>
        <xdr:spPr bwMode="auto">
          <a:xfrm>
            <a:off x="12404344" y="3736929"/>
            <a:ext cx="495300" cy="0"/>
          </a:xfrm>
          <a:prstGeom prst="line">
            <a:avLst/>
          </a:prstGeom>
          <a:ln w="158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Прямая соединительная линия 35"/>
          <xdr:cNvCxnSpPr/>
        </xdr:nvCxnSpPr>
        <xdr:spPr bwMode="auto">
          <a:xfrm>
            <a:off x="12487275" y="2895601"/>
            <a:ext cx="1219200" cy="0"/>
          </a:xfrm>
          <a:prstGeom prst="line">
            <a:avLst/>
          </a:prstGeom>
          <a:ln w="158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Прямая соединительная линия 38"/>
          <xdr:cNvCxnSpPr/>
        </xdr:nvCxnSpPr>
        <xdr:spPr bwMode="auto">
          <a:xfrm>
            <a:off x="12477750" y="2809876"/>
            <a:ext cx="1733550" cy="0"/>
          </a:xfrm>
          <a:prstGeom prst="line">
            <a:avLst/>
          </a:prstGeom>
          <a:ln w="158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Прямая соединительная линия 40"/>
          <xdr:cNvCxnSpPr/>
        </xdr:nvCxnSpPr>
        <xdr:spPr bwMode="auto">
          <a:xfrm>
            <a:off x="12430125" y="2733676"/>
            <a:ext cx="1628775" cy="0"/>
          </a:xfrm>
          <a:prstGeom prst="line">
            <a:avLst/>
          </a:prstGeom>
          <a:ln w="158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26</xdr:row>
      <xdr:rowOff>85725</xdr:rowOff>
    </xdr:from>
    <xdr:to>
      <xdr:col>14</xdr:col>
      <xdr:colOff>409575</xdr:colOff>
      <xdr:row>42</xdr:row>
      <xdr:rowOff>38100</xdr:rowOff>
    </xdr:to>
    <xdr:graphicFrame macro="">
      <xdr:nvGraphicFramePr>
        <xdr:cNvPr id="1372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371475</xdr:colOff>
      <xdr:row>26</xdr:row>
      <xdr:rowOff>66675</xdr:rowOff>
    </xdr:from>
    <xdr:to>
      <xdr:col>20</xdr:col>
      <xdr:colOff>114300</xdr:colOff>
      <xdr:row>42</xdr:row>
      <xdr:rowOff>66675</xdr:rowOff>
    </xdr:to>
    <xdr:graphicFrame macro="">
      <xdr:nvGraphicFramePr>
        <xdr:cNvPr id="13721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28575</xdr:colOff>
      <xdr:row>26</xdr:row>
      <xdr:rowOff>133350</xdr:rowOff>
    </xdr:from>
    <xdr:to>
      <xdr:col>26</xdr:col>
      <xdr:colOff>47625</xdr:colOff>
      <xdr:row>42</xdr:row>
      <xdr:rowOff>85725</xdr:rowOff>
    </xdr:to>
    <xdr:graphicFrame macro="">
      <xdr:nvGraphicFramePr>
        <xdr:cNvPr id="13722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123825</xdr:colOff>
      <xdr:row>15</xdr:row>
      <xdr:rowOff>266700</xdr:rowOff>
    </xdr:from>
    <xdr:to>
      <xdr:col>35</xdr:col>
      <xdr:colOff>106125</xdr:colOff>
      <xdr:row>27</xdr:row>
      <xdr:rowOff>144900</xdr:rowOff>
    </xdr:to>
    <xdr:grpSp>
      <xdr:nvGrpSpPr>
        <xdr:cNvPr id="10" name="Группа 9"/>
        <xdr:cNvGrpSpPr/>
      </xdr:nvGrpSpPr>
      <xdr:grpSpPr>
        <a:xfrm>
          <a:off x="11868150" y="2409825"/>
          <a:ext cx="2916000" cy="2307075"/>
          <a:chOff x="11868150" y="2409825"/>
          <a:chExt cx="2916000" cy="2307075"/>
        </a:xfrm>
      </xdr:grpSpPr>
      <xdr:grpSp>
        <xdr:nvGrpSpPr>
          <xdr:cNvPr id="7" name="Группа 6"/>
          <xdr:cNvGrpSpPr/>
        </xdr:nvGrpSpPr>
        <xdr:grpSpPr>
          <a:xfrm>
            <a:off x="11868150" y="2628900"/>
            <a:ext cx="2916000" cy="2088000"/>
            <a:chOff x="11934825" y="2628900"/>
            <a:chExt cx="2916000" cy="2088000"/>
          </a:xfrm>
        </xdr:grpSpPr>
        <xdr:grpSp>
          <xdr:nvGrpSpPr>
            <xdr:cNvPr id="6" name="Группа 5"/>
            <xdr:cNvGrpSpPr/>
          </xdr:nvGrpSpPr>
          <xdr:grpSpPr>
            <a:xfrm>
              <a:off x="11934825" y="2628900"/>
              <a:ext cx="2916000" cy="2088000"/>
              <a:chOff x="11934825" y="2628900"/>
              <a:chExt cx="2916000" cy="2088000"/>
            </a:xfrm>
          </xdr:grpSpPr>
          <xdr:grpSp>
            <xdr:nvGrpSpPr>
              <xdr:cNvPr id="4" name="Группа 3"/>
              <xdr:cNvGrpSpPr/>
            </xdr:nvGrpSpPr>
            <xdr:grpSpPr>
              <a:xfrm>
                <a:off x="11934825" y="2628900"/>
                <a:ext cx="2916000" cy="2088000"/>
                <a:chOff x="11934825" y="2628900"/>
                <a:chExt cx="2916000" cy="2088000"/>
              </a:xfrm>
            </xdr:grpSpPr>
            <xdr:graphicFrame macro="">
              <xdr:nvGraphicFramePr>
                <xdr:cNvPr id="137217" name="Chart 1"/>
                <xdr:cNvGraphicFramePr>
                  <a:graphicFrameLocks/>
                </xdr:cNvGraphicFramePr>
              </xdr:nvGraphicFramePr>
              <xdr:xfrm>
                <a:off x="11934825" y="2628900"/>
                <a:ext cx="2916000" cy="20880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  <xdr:cxnSp macro="">
              <xdr:nvCxnSpPr>
                <xdr:cNvPr id="3" name="Прямая соединительная линия 2"/>
                <xdr:cNvCxnSpPr/>
              </xdr:nvCxnSpPr>
              <xdr:spPr>
                <a:xfrm>
                  <a:off x="13154025" y="3381375"/>
                  <a:ext cx="714375" cy="0"/>
                </a:xfrm>
                <a:prstGeom prst="line">
                  <a:avLst/>
                </a:prstGeom>
                <a:ln w="15875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9" name="Прямая соединительная линия 8"/>
              <xdr:cNvCxnSpPr/>
            </xdr:nvCxnSpPr>
            <xdr:spPr>
              <a:xfrm>
                <a:off x="13239750" y="2695575"/>
                <a:ext cx="1381125" cy="0"/>
              </a:xfrm>
              <a:prstGeom prst="line">
                <a:avLst/>
              </a:prstGeom>
              <a:ln w="15875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2" name="Прямая соединительная линия 11"/>
            <xdr:cNvCxnSpPr/>
          </xdr:nvCxnSpPr>
          <xdr:spPr>
            <a:xfrm>
              <a:off x="12982575" y="3200400"/>
              <a:ext cx="1381125" cy="0"/>
            </a:xfrm>
            <a:prstGeom prst="line">
              <a:avLst/>
            </a:prstGeom>
            <a:ln w="15875">
              <a:solidFill>
                <a:schemeClr val="accent6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" name="TextBox 7"/>
          <xdr:cNvSpPr txBox="1"/>
        </xdr:nvSpPr>
        <xdr:spPr>
          <a:xfrm>
            <a:off x="13039725" y="2409825"/>
            <a:ext cx="774571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>
                <a:latin typeface="Times New Roman" panose="02020603050405020304" pitchFamily="18" charset="0"/>
                <a:cs typeface="Times New Roman" panose="02020603050405020304" pitchFamily="18" charset="0"/>
              </a:rPr>
              <a:t>CXCL13</a:t>
            </a:r>
            <a:endParaRPr lang="ru-RU" sz="12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485775</xdr:colOff>
      <xdr:row>0</xdr:row>
      <xdr:rowOff>123825</xdr:rowOff>
    </xdr:from>
    <xdr:to>
      <xdr:col>28</xdr:col>
      <xdr:colOff>485775</xdr:colOff>
      <xdr:row>16</xdr:row>
      <xdr:rowOff>0</xdr:rowOff>
    </xdr:to>
    <xdr:graphicFrame macro="">
      <xdr:nvGraphicFramePr>
        <xdr:cNvPr id="1044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495300</xdr:colOff>
      <xdr:row>16</xdr:row>
      <xdr:rowOff>0</xdr:rowOff>
    </xdr:from>
    <xdr:to>
      <xdr:col>28</xdr:col>
      <xdr:colOff>523875</xdr:colOff>
      <xdr:row>34</xdr:row>
      <xdr:rowOff>47625</xdr:rowOff>
    </xdr:to>
    <xdr:graphicFrame macro="">
      <xdr:nvGraphicFramePr>
        <xdr:cNvPr id="1044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495300</xdr:colOff>
      <xdr:row>0</xdr:row>
      <xdr:rowOff>104775</xdr:rowOff>
    </xdr:from>
    <xdr:to>
      <xdr:col>33</xdr:col>
      <xdr:colOff>485775</xdr:colOff>
      <xdr:row>15</xdr:row>
      <xdr:rowOff>123825</xdr:rowOff>
    </xdr:to>
    <xdr:graphicFrame macro="">
      <xdr:nvGraphicFramePr>
        <xdr:cNvPr id="1044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533400</xdr:colOff>
      <xdr:row>15</xdr:row>
      <xdr:rowOff>123825</xdr:rowOff>
    </xdr:from>
    <xdr:to>
      <xdr:col>33</xdr:col>
      <xdr:colOff>485775</xdr:colOff>
      <xdr:row>34</xdr:row>
      <xdr:rowOff>85725</xdr:rowOff>
    </xdr:to>
    <xdr:graphicFrame macro="">
      <xdr:nvGraphicFramePr>
        <xdr:cNvPr id="1044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542925</xdr:colOff>
      <xdr:row>34</xdr:row>
      <xdr:rowOff>66675</xdr:rowOff>
    </xdr:from>
    <xdr:to>
      <xdr:col>29</xdr:col>
      <xdr:colOff>142875</xdr:colOff>
      <xdr:row>54</xdr:row>
      <xdr:rowOff>0</xdr:rowOff>
    </xdr:to>
    <xdr:graphicFrame macro="">
      <xdr:nvGraphicFramePr>
        <xdr:cNvPr id="10445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0</xdr:colOff>
      <xdr:row>4</xdr:row>
      <xdr:rowOff>76200</xdr:rowOff>
    </xdr:from>
    <xdr:to>
      <xdr:col>40</xdr:col>
      <xdr:colOff>477600</xdr:colOff>
      <xdr:row>19</xdr:row>
      <xdr:rowOff>87750</xdr:rowOff>
    </xdr:to>
    <xdr:grpSp>
      <xdr:nvGrpSpPr>
        <xdr:cNvPr id="22" name="Группа 21"/>
        <xdr:cNvGrpSpPr/>
      </xdr:nvGrpSpPr>
      <xdr:grpSpPr>
        <a:xfrm>
          <a:off x="20488275" y="1219200"/>
          <a:ext cx="2916000" cy="2154675"/>
          <a:chOff x="20488275" y="1219200"/>
          <a:chExt cx="2916000" cy="2154675"/>
        </a:xfrm>
      </xdr:grpSpPr>
      <xdr:grpSp>
        <xdr:nvGrpSpPr>
          <xdr:cNvPr id="19" name="Группа 18"/>
          <xdr:cNvGrpSpPr/>
        </xdr:nvGrpSpPr>
        <xdr:grpSpPr>
          <a:xfrm>
            <a:off x="20488275" y="1285875"/>
            <a:ext cx="2916000" cy="2088000"/>
            <a:chOff x="20488275" y="1285875"/>
            <a:chExt cx="2916000" cy="2088000"/>
          </a:xfrm>
        </xdr:grpSpPr>
        <xdr:grpSp>
          <xdr:nvGrpSpPr>
            <xdr:cNvPr id="17" name="Группа 16"/>
            <xdr:cNvGrpSpPr/>
          </xdr:nvGrpSpPr>
          <xdr:grpSpPr>
            <a:xfrm>
              <a:off x="20488275" y="1285875"/>
              <a:ext cx="2916000" cy="2088000"/>
              <a:chOff x="20488275" y="1285875"/>
              <a:chExt cx="2916000" cy="2088000"/>
            </a:xfrm>
          </xdr:grpSpPr>
          <xdr:grpSp>
            <xdr:nvGrpSpPr>
              <xdr:cNvPr id="4" name="Группа 3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2" name="Группа 1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7" name="Группа 6"/>
                  <xdr:cNvGrpSpPr/>
                </xdr:nvGrpSpPr>
                <xdr:grpSpPr>
                  <a:xfrm>
                    <a:off x="20488275" y="1285875"/>
                    <a:ext cx="2916000" cy="2088000"/>
                    <a:chOff x="11934825" y="2628900"/>
                    <a:chExt cx="2916000" cy="2088000"/>
                  </a:xfrm>
                </xdr:grpSpPr>
                <xdr:grpSp>
                  <xdr:nvGrpSpPr>
                    <xdr:cNvPr id="8" name="Группа 7"/>
                    <xdr:cNvGrpSpPr/>
                  </xdr:nvGrpSpPr>
                  <xdr:grpSpPr>
                    <a:xfrm>
                      <a:off x="11934825" y="2628900"/>
                      <a:ext cx="2916000" cy="2088000"/>
                      <a:chOff x="11934825" y="2628900"/>
                      <a:chExt cx="2916000" cy="2088000"/>
                    </a:xfrm>
                  </xdr:grpSpPr>
                  <xdr:grpSp>
                    <xdr:nvGrpSpPr>
                      <xdr:cNvPr id="10" name="Группа 9"/>
                      <xdr:cNvGrpSpPr/>
                    </xdr:nvGrpSpPr>
                    <xdr:grpSpPr>
                      <a:xfrm>
                        <a:off x="11934825" y="2628900"/>
                        <a:ext cx="2916000" cy="2088000"/>
                        <a:chOff x="11934825" y="2628900"/>
                        <a:chExt cx="2916000" cy="2088000"/>
                      </a:xfrm>
                    </xdr:grpSpPr>
                    <xdr:graphicFrame macro="">
                      <xdr:nvGraphicFramePr>
                        <xdr:cNvPr id="12" name="Chart 1"/>
                        <xdr:cNvGraphicFramePr>
                          <a:graphicFrameLocks/>
                        </xdr:cNvGraphicFramePr>
                      </xdr:nvGraphicFramePr>
                      <xdr:xfrm>
                        <a:off x="11934825" y="2628900"/>
                        <a:ext cx="2916000" cy="20880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6"/>
                        </a:graphicData>
                      </a:graphic>
                    </xdr:graphicFrame>
                    <xdr:cxnSp macro="">
                      <xdr:nvCxnSpPr>
                        <xdr:cNvPr id="13" name="Прямая соединительная линия 12"/>
                        <xdr:cNvCxnSpPr/>
                      </xdr:nvCxnSpPr>
                      <xdr:spPr>
                        <a:xfrm>
                          <a:off x="13144500" y="3581400"/>
                          <a:ext cx="771525" cy="0"/>
                        </a:xfrm>
                        <a:prstGeom prst="line">
                          <a:avLst/>
                        </a:prstGeom>
                        <a:ln w="15875">
                          <a:solidFill>
                            <a:srgbClr val="C00000"/>
                          </a:solidFill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</xdr:grpSp>
                  <xdr:cxnSp macro="">
                    <xdr:nvCxnSpPr>
                      <xdr:cNvPr id="11" name="Прямая соединительная линия 10"/>
                      <xdr:cNvCxnSpPr/>
                    </xdr:nvCxnSpPr>
                    <xdr:spPr>
                      <a:xfrm>
                        <a:off x="13220700" y="3143250"/>
                        <a:ext cx="1381125" cy="0"/>
                      </a:xfrm>
                      <a:prstGeom prst="line">
                        <a:avLst/>
                      </a:prstGeom>
                      <a:ln w="15875">
                        <a:solidFill>
                          <a:srgbClr val="C00000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9" name="Прямая соединительная линия 8"/>
                    <xdr:cNvCxnSpPr/>
                  </xdr:nvCxnSpPr>
                  <xdr:spPr>
                    <a:xfrm>
                      <a:off x="12934950" y="3667125"/>
                      <a:ext cx="819150" cy="0"/>
                    </a:xfrm>
                    <a:prstGeom prst="line">
                      <a:avLst/>
                    </a:prstGeom>
                    <a:ln w="15875">
                      <a:solidFill>
                        <a:schemeClr val="accent6">
                          <a:lumMod val="75000"/>
                        </a:schemeClr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14" name="Прямая соединительная линия 13"/>
                  <xdr:cNvCxnSpPr/>
                </xdr:nvCxnSpPr>
                <xdr:spPr>
                  <a:xfrm>
                    <a:off x="21402675" y="2419350"/>
                    <a:ext cx="714375" cy="0"/>
                  </a:xfrm>
                  <a:prstGeom prst="line">
                    <a:avLst/>
                  </a:prstGeom>
                  <a:ln w="15875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6" name="Прямая соединительная линия 15"/>
                <xdr:cNvCxnSpPr/>
              </xdr:nvCxnSpPr>
              <xdr:spPr>
                <a:xfrm>
                  <a:off x="21364575" y="2743200"/>
                  <a:ext cx="342900" cy="0"/>
                </a:xfrm>
                <a:prstGeom prst="line">
                  <a:avLst/>
                </a:prstGeom>
                <a:ln w="15875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21" name="Прямая соединительная линия 20"/>
              <xdr:cNvCxnSpPr/>
            </xdr:nvCxnSpPr>
            <xdr:spPr>
              <a:xfrm>
                <a:off x="21650325" y="1866900"/>
                <a:ext cx="1295400" cy="0"/>
              </a:xfrm>
              <a:prstGeom prst="line">
                <a:avLst/>
              </a:prstGeom>
              <a:ln w="15875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24" name="Прямая соединительная линия 23"/>
            <xdr:cNvCxnSpPr/>
          </xdr:nvCxnSpPr>
          <xdr:spPr>
            <a:xfrm>
              <a:off x="21402675" y="1971675"/>
              <a:ext cx="1400175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0" name="TextBox 19"/>
          <xdr:cNvSpPr txBox="1"/>
        </xdr:nvSpPr>
        <xdr:spPr>
          <a:xfrm>
            <a:off x="21831300" y="1219200"/>
            <a:ext cx="518155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Cd19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40</xdr:col>
      <xdr:colOff>504825</xdr:colOff>
      <xdr:row>4</xdr:row>
      <xdr:rowOff>9525</xdr:rowOff>
    </xdr:from>
    <xdr:to>
      <xdr:col>45</xdr:col>
      <xdr:colOff>372825</xdr:colOff>
      <xdr:row>19</xdr:row>
      <xdr:rowOff>21075</xdr:rowOff>
    </xdr:to>
    <xdr:grpSp>
      <xdr:nvGrpSpPr>
        <xdr:cNvPr id="29" name="Группа 28"/>
        <xdr:cNvGrpSpPr/>
      </xdr:nvGrpSpPr>
      <xdr:grpSpPr>
        <a:xfrm>
          <a:off x="23431500" y="1152525"/>
          <a:ext cx="2916000" cy="2154675"/>
          <a:chOff x="20488275" y="1219200"/>
          <a:chExt cx="2916000" cy="2154675"/>
        </a:xfrm>
      </xdr:grpSpPr>
      <xdr:grpSp>
        <xdr:nvGrpSpPr>
          <xdr:cNvPr id="30" name="Группа 29"/>
          <xdr:cNvGrpSpPr/>
        </xdr:nvGrpSpPr>
        <xdr:grpSpPr>
          <a:xfrm>
            <a:off x="20488275" y="1285875"/>
            <a:ext cx="2916000" cy="2088000"/>
            <a:chOff x="20488275" y="1285875"/>
            <a:chExt cx="2916000" cy="2088000"/>
          </a:xfrm>
        </xdr:grpSpPr>
        <xdr:grpSp>
          <xdr:nvGrpSpPr>
            <xdr:cNvPr id="32" name="Группа 31"/>
            <xdr:cNvGrpSpPr/>
          </xdr:nvGrpSpPr>
          <xdr:grpSpPr>
            <a:xfrm>
              <a:off x="20488275" y="1285875"/>
              <a:ext cx="2916000" cy="2088000"/>
              <a:chOff x="20488275" y="1285875"/>
              <a:chExt cx="2916000" cy="2088000"/>
            </a:xfrm>
          </xdr:grpSpPr>
          <xdr:grpSp>
            <xdr:nvGrpSpPr>
              <xdr:cNvPr id="34" name="Группа 33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40" name="Группа 39"/>
                <xdr:cNvGrpSpPr/>
              </xdr:nvGrpSpPr>
              <xdr:grpSpPr>
                <a:xfrm>
                  <a:off x="20488275" y="1285875"/>
                  <a:ext cx="2916000" cy="2088000"/>
                  <a:chOff x="11934825" y="2628900"/>
                  <a:chExt cx="2916000" cy="2088000"/>
                </a:xfrm>
              </xdr:grpSpPr>
              <xdr:graphicFrame macro="">
                <xdr:nvGraphicFramePr>
                  <xdr:cNvPr id="44" name="Chart 1"/>
                  <xdr:cNvGraphicFramePr>
                    <a:graphicFrameLocks/>
                  </xdr:cNvGraphicFramePr>
                </xdr:nvGraphicFramePr>
                <xdr:xfrm>
                  <a:off x="11934825" y="2628900"/>
                  <a:ext cx="2916000" cy="2088000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7"/>
                  </a:graphicData>
                </a:graphic>
              </xdr:graphicFrame>
              <xdr:cxnSp macro="">
                <xdr:nvCxnSpPr>
                  <xdr:cNvPr id="43" name="Прямая соединительная линия 42"/>
                  <xdr:cNvCxnSpPr/>
                </xdr:nvCxnSpPr>
                <xdr:spPr>
                  <a:xfrm>
                    <a:off x="13058775" y="3019425"/>
                    <a:ext cx="781050" cy="0"/>
                  </a:xfrm>
                  <a:prstGeom prst="line">
                    <a:avLst/>
                  </a:prstGeom>
                  <a:ln w="15875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37" name="Прямая соединительная линия 36"/>
                <xdr:cNvCxnSpPr/>
              </xdr:nvCxnSpPr>
              <xdr:spPr>
                <a:xfrm>
                  <a:off x="21374100" y="1962150"/>
                  <a:ext cx="342900" cy="0"/>
                </a:xfrm>
                <a:prstGeom prst="line">
                  <a:avLst/>
                </a:prstGeom>
                <a:ln w="15875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35" name="Прямая соединительная линия 34"/>
              <xdr:cNvCxnSpPr/>
            </xdr:nvCxnSpPr>
            <xdr:spPr>
              <a:xfrm>
                <a:off x="21536025" y="1552575"/>
                <a:ext cx="1485900" cy="0"/>
              </a:xfrm>
              <a:prstGeom prst="line">
                <a:avLst/>
              </a:prstGeom>
              <a:ln w="15875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33" name="Прямая соединительная линия 32"/>
            <xdr:cNvCxnSpPr/>
          </xdr:nvCxnSpPr>
          <xdr:spPr>
            <a:xfrm>
              <a:off x="21412200" y="1609725"/>
              <a:ext cx="1400175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31" name="TextBox 30"/>
          <xdr:cNvSpPr txBox="1"/>
        </xdr:nvSpPr>
        <xdr:spPr>
          <a:xfrm>
            <a:off x="21831300" y="1219200"/>
            <a:ext cx="475323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Bcl6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45</xdr:col>
      <xdr:colOff>323850</xdr:colOff>
      <xdr:row>3</xdr:row>
      <xdr:rowOff>704850</xdr:rowOff>
    </xdr:from>
    <xdr:to>
      <xdr:col>50</xdr:col>
      <xdr:colOff>191850</xdr:colOff>
      <xdr:row>19</xdr:row>
      <xdr:rowOff>2025</xdr:rowOff>
    </xdr:to>
    <xdr:grpSp>
      <xdr:nvGrpSpPr>
        <xdr:cNvPr id="47" name="Группа 46"/>
        <xdr:cNvGrpSpPr/>
      </xdr:nvGrpSpPr>
      <xdr:grpSpPr>
        <a:xfrm>
          <a:off x="26298525" y="1133475"/>
          <a:ext cx="2916000" cy="2154675"/>
          <a:chOff x="26298525" y="1133475"/>
          <a:chExt cx="2916000" cy="2154675"/>
        </a:xfrm>
      </xdr:grpSpPr>
      <xdr:grpSp>
        <xdr:nvGrpSpPr>
          <xdr:cNvPr id="28" name="Группа 27"/>
          <xdr:cNvGrpSpPr/>
        </xdr:nvGrpSpPr>
        <xdr:grpSpPr>
          <a:xfrm>
            <a:off x="26298525" y="1133475"/>
            <a:ext cx="2916000" cy="2154675"/>
            <a:chOff x="26298525" y="1133475"/>
            <a:chExt cx="2916000" cy="2154675"/>
          </a:xfrm>
        </xdr:grpSpPr>
        <xdr:grpSp>
          <xdr:nvGrpSpPr>
            <xdr:cNvPr id="48" name="Группа 47"/>
            <xdr:cNvGrpSpPr/>
          </xdr:nvGrpSpPr>
          <xdr:grpSpPr>
            <a:xfrm>
              <a:off x="26298525" y="1133475"/>
              <a:ext cx="2916000" cy="2154675"/>
              <a:chOff x="20488275" y="1219200"/>
              <a:chExt cx="2916000" cy="2154675"/>
            </a:xfrm>
          </xdr:grpSpPr>
          <xdr:grpSp>
            <xdr:nvGrpSpPr>
              <xdr:cNvPr id="49" name="Группа 48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51" name="Группа 50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53" name="Группа 52"/>
                  <xdr:cNvGrpSpPr/>
                </xdr:nvGrpSpPr>
                <xdr:grpSpPr>
                  <a:xfrm>
                    <a:off x="20488275" y="1285875"/>
                    <a:ext cx="2916000" cy="2088000"/>
                    <a:chOff x="20488275" y="1285875"/>
                    <a:chExt cx="2916000" cy="2088000"/>
                  </a:xfrm>
                </xdr:grpSpPr>
                <xdr:grpSp>
                  <xdr:nvGrpSpPr>
                    <xdr:cNvPr id="55" name="Группа 54"/>
                    <xdr:cNvGrpSpPr/>
                  </xdr:nvGrpSpPr>
                  <xdr:grpSpPr>
                    <a:xfrm>
                      <a:off x="20488275" y="1285875"/>
                      <a:ext cx="2916000" cy="2088000"/>
                      <a:chOff x="11934825" y="2628900"/>
                      <a:chExt cx="2916000" cy="2088000"/>
                    </a:xfrm>
                  </xdr:grpSpPr>
                  <xdr:graphicFrame macro="">
                    <xdr:nvGraphicFramePr>
                      <xdr:cNvPr id="57" name="Chart 1"/>
                      <xdr:cNvGraphicFramePr>
                        <a:graphicFrameLocks/>
                      </xdr:cNvGraphicFramePr>
                    </xdr:nvGraphicFramePr>
                    <xdr:xfrm>
                      <a:off x="11934825" y="2628900"/>
                      <a:ext cx="2916000" cy="20880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8"/>
                      </a:graphicData>
                    </a:graphic>
                  </xdr:graphicFrame>
                  <xdr:cxnSp macro="">
                    <xdr:nvCxnSpPr>
                      <xdr:cNvPr id="58" name="Прямая соединительная линия 57"/>
                      <xdr:cNvCxnSpPr/>
                    </xdr:nvCxnSpPr>
                    <xdr:spPr>
                      <a:xfrm>
                        <a:off x="13258800" y="3190875"/>
                        <a:ext cx="1276350" cy="0"/>
                      </a:xfrm>
                      <a:prstGeom prst="line">
                        <a:avLst/>
                      </a:prstGeom>
                      <a:ln w="15875">
                        <a:solidFill>
                          <a:srgbClr val="C00000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56" name="Прямая соединительная линия 55"/>
                    <xdr:cNvCxnSpPr/>
                  </xdr:nvCxnSpPr>
                  <xdr:spPr>
                    <a:xfrm>
                      <a:off x="21717000" y="2390775"/>
                      <a:ext cx="771525" cy="0"/>
                    </a:xfrm>
                    <a:prstGeom prst="line">
                      <a:avLst/>
                    </a:prstGeom>
                    <a:ln w="15875">
                      <a:solidFill>
                        <a:srgbClr val="C0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54" name="Прямая соединительная линия 53"/>
                  <xdr:cNvCxnSpPr/>
                </xdr:nvCxnSpPr>
                <xdr:spPr>
                  <a:xfrm>
                    <a:off x="21459825" y="1914525"/>
                    <a:ext cx="1485900" cy="0"/>
                  </a:xfrm>
                  <a:prstGeom prst="line">
                    <a:avLst/>
                  </a:prstGeom>
                  <a:ln w="15875">
                    <a:solidFill>
                      <a:schemeClr val="accent6">
                        <a:lumMod val="75000"/>
                      </a:schemeClr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52" name="Прямая соединительная линия 51"/>
                <xdr:cNvCxnSpPr/>
              </xdr:nvCxnSpPr>
              <xdr:spPr>
                <a:xfrm>
                  <a:off x="21364575" y="1990725"/>
                  <a:ext cx="1400175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50" name="TextBox 49"/>
              <xdr:cNvSpPr txBox="1"/>
            </xdr:nvSpPr>
            <xdr:spPr>
              <a:xfrm>
                <a:off x="21831300" y="1219200"/>
                <a:ext cx="483979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Ebi2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60" name="Прямая соединительная линия 59"/>
            <xdr:cNvCxnSpPr/>
          </xdr:nvCxnSpPr>
          <xdr:spPr>
            <a:xfrm>
              <a:off x="27165300" y="2428875"/>
              <a:ext cx="762000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3" name="Прямая соединительная линия 62"/>
          <xdr:cNvCxnSpPr/>
        </xdr:nvCxnSpPr>
        <xdr:spPr>
          <a:xfrm>
            <a:off x="27298650" y="2371725"/>
            <a:ext cx="809625" cy="0"/>
          </a:xfrm>
          <a:prstGeom prst="line">
            <a:avLst/>
          </a:prstGeom>
          <a:ln w="15875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36</xdr:col>
      <xdr:colOff>0</xdr:colOff>
      <xdr:row>33</xdr:row>
      <xdr:rowOff>0</xdr:rowOff>
    </xdr:from>
    <xdr:to>
      <xdr:col>40</xdr:col>
      <xdr:colOff>477600</xdr:colOff>
      <xdr:row>48</xdr:row>
      <xdr:rowOff>11550</xdr:rowOff>
    </xdr:to>
    <xdr:grpSp>
      <xdr:nvGrpSpPr>
        <xdr:cNvPr id="67" name="Группа 66"/>
        <xdr:cNvGrpSpPr/>
      </xdr:nvGrpSpPr>
      <xdr:grpSpPr>
        <a:xfrm>
          <a:off x="20488275" y="5286375"/>
          <a:ext cx="2916000" cy="2154675"/>
          <a:chOff x="20488275" y="1219200"/>
          <a:chExt cx="2916000" cy="2154675"/>
        </a:xfrm>
      </xdr:grpSpPr>
      <xdr:grpSp>
        <xdr:nvGrpSpPr>
          <xdr:cNvPr id="68" name="Группа 67"/>
          <xdr:cNvGrpSpPr/>
        </xdr:nvGrpSpPr>
        <xdr:grpSpPr>
          <a:xfrm>
            <a:off x="20488275" y="1285875"/>
            <a:ext cx="2916000" cy="2088000"/>
            <a:chOff x="20488275" y="1285875"/>
            <a:chExt cx="2916000" cy="2088000"/>
          </a:xfrm>
        </xdr:grpSpPr>
        <xdr:grpSp>
          <xdr:nvGrpSpPr>
            <xdr:cNvPr id="70" name="Группа 69"/>
            <xdr:cNvGrpSpPr/>
          </xdr:nvGrpSpPr>
          <xdr:grpSpPr>
            <a:xfrm>
              <a:off x="20488275" y="1285875"/>
              <a:ext cx="2916000" cy="2088000"/>
              <a:chOff x="20488275" y="1285875"/>
              <a:chExt cx="2916000" cy="2088000"/>
            </a:xfrm>
          </xdr:grpSpPr>
          <xdr:grpSp>
            <xdr:nvGrpSpPr>
              <xdr:cNvPr id="72" name="Группа 71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74" name="Группа 73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76" name="Группа 75"/>
                  <xdr:cNvGrpSpPr/>
                </xdr:nvGrpSpPr>
                <xdr:grpSpPr>
                  <a:xfrm>
                    <a:off x="20488275" y="1285875"/>
                    <a:ext cx="2916000" cy="2088000"/>
                    <a:chOff x="11934825" y="2628900"/>
                    <a:chExt cx="2916000" cy="2088000"/>
                  </a:xfrm>
                </xdr:grpSpPr>
                <xdr:grpSp>
                  <xdr:nvGrpSpPr>
                    <xdr:cNvPr id="78" name="Группа 77"/>
                    <xdr:cNvGrpSpPr/>
                  </xdr:nvGrpSpPr>
                  <xdr:grpSpPr>
                    <a:xfrm>
                      <a:off x="11934825" y="2628900"/>
                      <a:ext cx="2916000" cy="2088000"/>
                      <a:chOff x="11934825" y="2628900"/>
                      <a:chExt cx="2916000" cy="2088000"/>
                    </a:xfrm>
                  </xdr:grpSpPr>
                  <xdr:graphicFrame macro="">
                    <xdr:nvGraphicFramePr>
                      <xdr:cNvPr id="82" name="Chart 1"/>
                      <xdr:cNvGraphicFramePr>
                        <a:graphicFrameLocks/>
                      </xdr:cNvGraphicFramePr>
                    </xdr:nvGraphicFramePr>
                    <xdr:xfrm>
                      <a:off x="11934825" y="2628900"/>
                      <a:ext cx="2916000" cy="20880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9"/>
                      </a:graphicData>
                    </a:graphic>
                  </xdr:graphicFrame>
                  <xdr:cxnSp macro="">
                    <xdr:nvCxnSpPr>
                      <xdr:cNvPr id="81" name="Прямая соединительная линия 80"/>
                      <xdr:cNvCxnSpPr/>
                    </xdr:nvCxnSpPr>
                    <xdr:spPr>
                      <a:xfrm>
                        <a:off x="13182600" y="2905125"/>
                        <a:ext cx="1381125" cy="0"/>
                      </a:xfrm>
                      <a:prstGeom prst="line">
                        <a:avLst/>
                      </a:prstGeom>
                      <a:ln w="15875">
                        <a:solidFill>
                          <a:srgbClr val="C00000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79" name="Прямая соединительная линия 78"/>
                    <xdr:cNvCxnSpPr/>
                  </xdr:nvCxnSpPr>
                  <xdr:spPr>
                    <a:xfrm>
                      <a:off x="12896850" y="3257550"/>
                      <a:ext cx="819150" cy="0"/>
                    </a:xfrm>
                    <a:prstGeom prst="line">
                      <a:avLst/>
                    </a:prstGeom>
                    <a:ln w="15875">
                      <a:solidFill>
                        <a:schemeClr val="accent6">
                          <a:lumMod val="75000"/>
                        </a:schemeClr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77" name="Прямая соединительная линия 76"/>
                  <xdr:cNvCxnSpPr/>
                </xdr:nvCxnSpPr>
                <xdr:spPr>
                  <a:xfrm>
                    <a:off x="21393150" y="1990725"/>
                    <a:ext cx="714375" cy="0"/>
                  </a:xfrm>
                  <a:prstGeom prst="line">
                    <a:avLst/>
                  </a:prstGeom>
                  <a:ln w="15875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75" name="Прямая соединительная линия 74"/>
                <xdr:cNvCxnSpPr/>
              </xdr:nvCxnSpPr>
              <xdr:spPr>
                <a:xfrm>
                  <a:off x="21374100" y="2133600"/>
                  <a:ext cx="342900" cy="0"/>
                </a:xfrm>
                <a:prstGeom prst="line">
                  <a:avLst/>
                </a:prstGeom>
                <a:ln w="15875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73" name="Прямая соединительная линия 72"/>
              <xdr:cNvCxnSpPr/>
            </xdr:nvCxnSpPr>
            <xdr:spPr>
              <a:xfrm>
                <a:off x="21574125" y="1619250"/>
                <a:ext cx="1409700" cy="0"/>
              </a:xfrm>
              <a:prstGeom prst="line">
                <a:avLst/>
              </a:prstGeom>
              <a:ln w="15875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71" name="Прямая соединительная линия 70"/>
            <xdr:cNvCxnSpPr/>
          </xdr:nvCxnSpPr>
          <xdr:spPr>
            <a:xfrm>
              <a:off x="21412200" y="1676400"/>
              <a:ext cx="1400175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69" name="TextBox 68"/>
          <xdr:cNvSpPr txBox="1"/>
        </xdr:nvSpPr>
        <xdr:spPr>
          <a:xfrm>
            <a:off x="21831300" y="1219200"/>
            <a:ext cx="492443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Tnfa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41</xdr:col>
      <xdr:colOff>0</xdr:colOff>
      <xdr:row>33</xdr:row>
      <xdr:rowOff>0</xdr:rowOff>
    </xdr:from>
    <xdr:to>
      <xdr:col>45</xdr:col>
      <xdr:colOff>477600</xdr:colOff>
      <xdr:row>48</xdr:row>
      <xdr:rowOff>11550</xdr:rowOff>
    </xdr:to>
    <xdr:grpSp>
      <xdr:nvGrpSpPr>
        <xdr:cNvPr id="85" name="Группа 84"/>
        <xdr:cNvGrpSpPr/>
      </xdr:nvGrpSpPr>
      <xdr:grpSpPr>
        <a:xfrm>
          <a:off x="23536275" y="5286375"/>
          <a:ext cx="2916000" cy="2154675"/>
          <a:chOff x="20488275" y="1219200"/>
          <a:chExt cx="2916000" cy="2154675"/>
        </a:xfrm>
      </xdr:grpSpPr>
      <xdr:grpSp>
        <xdr:nvGrpSpPr>
          <xdr:cNvPr id="86" name="Группа 85"/>
          <xdr:cNvGrpSpPr/>
        </xdr:nvGrpSpPr>
        <xdr:grpSpPr>
          <a:xfrm>
            <a:off x="20488275" y="1285875"/>
            <a:ext cx="2916000" cy="2088000"/>
            <a:chOff x="20488275" y="1285875"/>
            <a:chExt cx="2916000" cy="2088000"/>
          </a:xfrm>
        </xdr:grpSpPr>
        <xdr:grpSp>
          <xdr:nvGrpSpPr>
            <xdr:cNvPr id="88" name="Группа 87"/>
            <xdr:cNvGrpSpPr/>
          </xdr:nvGrpSpPr>
          <xdr:grpSpPr>
            <a:xfrm>
              <a:off x="20488275" y="1285875"/>
              <a:ext cx="2916000" cy="2088000"/>
              <a:chOff x="20488275" y="1285875"/>
              <a:chExt cx="2916000" cy="2088000"/>
            </a:xfrm>
          </xdr:grpSpPr>
          <xdr:grpSp>
            <xdr:nvGrpSpPr>
              <xdr:cNvPr id="90" name="Группа 89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92" name="Группа 91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94" name="Группа 93"/>
                  <xdr:cNvGrpSpPr/>
                </xdr:nvGrpSpPr>
                <xdr:grpSpPr>
                  <a:xfrm>
                    <a:off x="20488275" y="1285875"/>
                    <a:ext cx="2916000" cy="2088000"/>
                    <a:chOff x="11934825" y="2628900"/>
                    <a:chExt cx="2916000" cy="2088000"/>
                  </a:xfrm>
                </xdr:grpSpPr>
                <xdr:grpSp>
                  <xdr:nvGrpSpPr>
                    <xdr:cNvPr id="96" name="Группа 95"/>
                    <xdr:cNvGrpSpPr/>
                  </xdr:nvGrpSpPr>
                  <xdr:grpSpPr>
                    <a:xfrm>
                      <a:off x="11934825" y="2628900"/>
                      <a:ext cx="2916000" cy="2088000"/>
                      <a:chOff x="11934825" y="2628900"/>
                      <a:chExt cx="2916000" cy="2088000"/>
                    </a:xfrm>
                  </xdr:grpSpPr>
                  <xdr:graphicFrame macro="">
                    <xdr:nvGraphicFramePr>
                      <xdr:cNvPr id="98" name="Chart 1"/>
                      <xdr:cNvGraphicFramePr>
                        <a:graphicFrameLocks/>
                      </xdr:cNvGraphicFramePr>
                    </xdr:nvGraphicFramePr>
                    <xdr:xfrm>
                      <a:off x="11934825" y="2628900"/>
                      <a:ext cx="2916000" cy="20880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10"/>
                      </a:graphicData>
                    </a:graphic>
                  </xdr:graphicFrame>
                  <xdr:cxnSp macro="">
                    <xdr:nvCxnSpPr>
                      <xdr:cNvPr id="99" name="Прямая соединительная линия 98"/>
                      <xdr:cNvCxnSpPr/>
                    </xdr:nvCxnSpPr>
                    <xdr:spPr>
                      <a:xfrm>
                        <a:off x="13182600" y="2905125"/>
                        <a:ext cx="1381125" cy="0"/>
                      </a:xfrm>
                      <a:prstGeom prst="line">
                        <a:avLst/>
                      </a:prstGeom>
                      <a:ln w="15875">
                        <a:solidFill>
                          <a:srgbClr val="C00000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97" name="Прямая соединительная линия 96"/>
                    <xdr:cNvCxnSpPr/>
                  </xdr:nvCxnSpPr>
                  <xdr:spPr>
                    <a:xfrm>
                      <a:off x="12896850" y="3181350"/>
                      <a:ext cx="819150" cy="0"/>
                    </a:xfrm>
                    <a:prstGeom prst="line">
                      <a:avLst/>
                    </a:prstGeom>
                    <a:ln w="15875">
                      <a:solidFill>
                        <a:schemeClr val="accent6">
                          <a:lumMod val="75000"/>
                        </a:schemeClr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95" name="Прямая соединительная линия 94"/>
                  <xdr:cNvCxnSpPr/>
                </xdr:nvCxnSpPr>
                <xdr:spPr>
                  <a:xfrm>
                    <a:off x="21336000" y="1895475"/>
                    <a:ext cx="714375" cy="0"/>
                  </a:xfrm>
                  <a:prstGeom prst="line">
                    <a:avLst/>
                  </a:prstGeom>
                  <a:ln w="15875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93" name="Прямая соединительная линия 92"/>
                <xdr:cNvCxnSpPr/>
              </xdr:nvCxnSpPr>
              <xdr:spPr>
                <a:xfrm>
                  <a:off x="21602700" y="1762125"/>
                  <a:ext cx="847725" cy="0"/>
                </a:xfrm>
                <a:prstGeom prst="line">
                  <a:avLst/>
                </a:prstGeom>
                <a:ln w="15875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91" name="Прямая соединительная линия 90"/>
              <xdr:cNvCxnSpPr/>
            </xdr:nvCxnSpPr>
            <xdr:spPr>
              <a:xfrm>
                <a:off x="21574125" y="1619250"/>
                <a:ext cx="1409700" cy="0"/>
              </a:xfrm>
              <a:prstGeom prst="line">
                <a:avLst/>
              </a:prstGeom>
              <a:ln w="15875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89" name="Прямая соединительная линия 88"/>
            <xdr:cNvCxnSpPr/>
          </xdr:nvCxnSpPr>
          <xdr:spPr>
            <a:xfrm>
              <a:off x="21412200" y="1676400"/>
              <a:ext cx="1400175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7" name="TextBox 86"/>
          <xdr:cNvSpPr txBox="1"/>
        </xdr:nvSpPr>
        <xdr:spPr>
          <a:xfrm>
            <a:off x="21831300" y="1219200"/>
            <a:ext cx="535275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Ifna1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36</xdr:col>
      <xdr:colOff>9525</xdr:colOff>
      <xdr:row>48</xdr:row>
      <xdr:rowOff>123825</xdr:rowOff>
    </xdr:from>
    <xdr:to>
      <xdr:col>40</xdr:col>
      <xdr:colOff>487125</xdr:colOff>
      <xdr:row>63</xdr:row>
      <xdr:rowOff>135375</xdr:rowOff>
    </xdr:to>
    <xdr:grpSp>
      <xdr:nvGrpSpPr>
        <xdr:cNvPr id="104454" name="Группа 104453"/>
        <xdr:cNvGrpSpPr/>
      </xdr:nvGrpSpPr>
      <xdr:grpSpPr>
        <a:xfrm>
          <a:off x="20497800" y="7553325"/>
          <a:ext cx="2916000" cy="2154675"/>
          <a:chOff x="20497800" y="7553325"/>
          <a:chExt cx="2916000" cy="2154675"/>
        </a:xfrm>
      </xdr:grpSpPr>
      <xdr:grpSp>
        <xdr:nvGrpSpPr>
          <xdr:cNvPr id="101" name="Группа 100"/>
          <xdr:cNvGrpSpPr/>
        </xdr:nvGrpSpPr>
        <xdr:grpSpPr>
          <a:xfrm>
            <a:off x="20497800" y="7553325"/>
            <a:ext cx="2916000" cy="2154675"/>
            <a:chOff x="20488275" y="1219200"/>
            <a:chExt cx="2916000" cy="2154675"/>
          </a:xfrm>
        </xdr:grpSpPr>
        <xdr:grpSp>
          <xdr:nvGrpSpPr>
            <xdr:cNvPr id="102" name="Группа 101"/>
            <xdr:cNvGrpSpPr/>
          </xdr:nvGrpSpPr>
          <xdr:grpSpPr>
            <a:xfrm>
              <a:off x="20488275" y="1285875"/>
              <a:ext cx="2916000" cy="2088000"/>
              <a:chOff x="20488275" y="1285875"/>
              <a:chExt cx="2916000" cy="2088000"/>
            </a:xfrm>
          </xdr:grpSpPr>
          <xdr:grpSp>
            <xdr:nvGrpSpPr>
              <xdr:cNvPr id="104" name="Группа 103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106" name="Группа 105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108" name="Группа 107"/>
                  <xdr:cNvGrpSpPr/>
                </xdr:nvGrpSpPr>
                <xdr:grpSpPr>
                  <a:xfrm>
                    <a:off x="20488275" y="1285875"/>
                    <a:ext cx="2916000" cy="2088000"/>
                    <a:chOff x="20488275" y="1285875"/>
                    <a:chExt cx="2916000" cy="2088000"/>
                  </a:xfrm>
                </xdr:grpSpPr>
                <xdr:grpSp>
                  <xdr:nvGrpSpPr>
                    <xdr:cNvPr id="110" name="Группа 109"/>
                    <xdr:cNvGrpSpPr/>
                  </xdr:nvGrpSpPr>
                  <xdr:grpSpPr>
                    <a:xfrm>
                      <a:off x="20488275" y="1285875"/>
                      <a:ext cx="2916000" cy="2088000"/>
                      <a:chOff x="11934825" y="2628900"/>
                      <a:chExt cx="2916000" cy="2088000"/>
                    </a:xfrm>
                  </xdr:grpSpPr>
                  <xdr:grpSp>
                    <xdr:nvGrpSpPr>
                      <xdr:cNvPr id="112" name="Группа 111"/>
                      <xdr:cNvGrpSpPr/>
                    </xdr:nvGrpSpPr>
                    <xdr:grpSpPr>
                      <a:xfrm>
                        <a:off x="11934825" y="2628900"/>
                        <a:ext cx="2916000" cy="2088000"/>
                        <a:chOff x="11934825" y="2628900"/>
                        <a:chExt cx="2916000" cy="2088000"/>
                      </a:xfrm>
                    </xdr:grpSpPr>
                    <xdr:graphicFrame macro="">
                      <xdr:nvGraphicFramePr>
                        <xdr:cNvPr id="114" name="Chart 1"/>
                        <xdr:cNvGraphicFramePr>
                          <a:graphicFrameLocks/>
                        </xdr:cNvGraphicFramePr>
                      </xdr:nvGraphicFramePr>
                      <xdr:xfrm>
                        <a:off x="11934825" y="2628900"/>
                        <a:ext cx="2916000" cy="20880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11"/>
                        </a:graphicData>
                      </a:graphic>
                    </xdr:graphicFrame>
                    <xdr:cxnSp macro="">
                      <xdr:nvCxnSpPr>
                        <xdr:cNvPr id="115" name="Прямая соединительная линия 114"/>
                        <xdr:cNvCxnSpPr/>
                      </xdr:nvCxnSpPr>
                      <xdr:spPr>
                        <a:xfrm>
                          <a:off x="13182600" y="2905125"/>
                          <a:ext cx="1381125" cy="0"/>
                        </a:xfrm>
                        <a:prstGeom prst="line">
                          <a:avLst/>
                        </a:prstGeom>
                        <a:ln w="15875">
                          <a:solidFill>
                            <a:srgbClr val="C00000"/>
                          </a:solidFill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</xdr:grpSp>
                  <xdr:cxnSp macro="">
                    <xdr:nvCxnSpPr>
                      <xdr:cNvPr id="113" name="Прямая соединительная линия 112"/>
                      <xdr:cNvCxnSpPr/>
                    </xdr:nvCxnSpPr>
                    <xdr:spPr>
                      <a:xfrm>
                        <a:off x="12868275" y="3286125"/>
                        <a:ext cx="819150" cy="0"/>
                      </a:xfrm>
                      <a:prstGeom prst="line">
                        <a:avLst/>
                      </a:prstGeom>
                      <a:ln w="15875">
                        <a:solidFill>
                          <a:schemeClr val="accent6">
                            <a:lumMod val="75000"/>
                          </a:schemeClr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111" name="Прямая соединительная линия 110"/>
                    <xdr:cNvCxnSpPr/>
                  </xdr:nvCxnSpPr>
                  <xdr:spPr>
                    <a:xfrm>
                      <a:off x="21326475" y="2019300"/>
                      <a:ext cx="762000" cy="0"/>
                    </a:xfrm>
                    <a:prstGeom prst="line">
                      <a:avLst/>
                    </a:prstGeom>
                    <a:ln w="15875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109" name="Прямая соединительная линия 108"/>
                  <xdr:cNvCxnSpPr/>
                </xdr:nvCxnSpPr>
                <xdr:spPr>
                  <a:xfrm>
                    <a:off x="21336000" y="2562225"/>
                    <a:ext cx="342900" cy="0"/>
                  </a:xfrm>
                  <a:prstGeom prst="line">
                    <a:avLst/>
                  </a:prstGeom>
                  <a:ln w="15875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07" name="Прямая соединительная линия 106"/>
                <xdr:cNvCxnSpPr/>
              </xdr:nvCxnSpPr>
              <xdr:spPr>
                <a:xfrm>
                  <a:off x="21497925" y="1619250"/>
                  <a:ext cx="1485900" cy="0"/>
                </a:xfrm>
                <a:prstGeom prst="line">
                  <a:avLst/>
                </a:prstGeom>
                <a:ln w="15875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05" name="Прямая соединительная линия 104"/>
              <xdr:cNvCxnSpPr/>
            </xdr:nvCxnSpPr>
            <xdr:spPr>
              <a:xfrm>
                <a:off x="21364575" y="1676400"/>
                <a:ext cx="1447800" cy="0"/>
              </a:xfrm>
              <a:prstGeom prst="line">
                <a:avLst/>
              </a:prstGeom>
              <a:ln w="1587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03" name="TextBox 102"/>
            <xdr:cNvSpPr txBox="1"/>
          </xdr:nvSpPr>
          <xdr:spPr>
            <a:xfrm>
              <a:off x="21831300" y="1219200"/>
              <a:ext cx="364267" cy="2693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Il4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16" name="Прямая соединительная линия 115"/>
          <xdr:cNvCxnSpPr/>
        </xdr:nvCxnSpPr>
        <xdr:spPr>
          <a:xfrm>
            <a:off x="21602700" y="8201025"/>
            <a:ext cx="857250" cy="0"/>
          </a:xfrm>
          <a:prstGeom prst="line">
            <a:avLst/>
          </a:prstGeom>
          <a:ln w="15875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390525</xdr:colOff>
      <xdr:row>48</xdr:row>
      <xdr:rowOff>28575</xdr:rowOff>
    </xdr:from>
    <xdr:to>
      <xdr:col>45</xdr:col>
      <xdr:colOff>258525</xdr:colOff>
      <xdr:row>64</xdr:row>
      <xdr:rowOff>30600</xdr:rowOff>
    </xdr:to>
    <xdr:grpSp>
      <xdr:nvGrpSpPr>
        <xdr:cNvPr id="104463" name="Группа 104462"/>
        <xdr:cNvGrpSpPr/>
      </xdr:nvGrpSpPr>
      <xdr:grpSpPr>
        <a:xfrm>
          <a:off x="23317200" y="7458075"/>
          <a:ext cx="2916000" cy="2288025"/>
          <a:chOff x="23317200" y="7458075"/>
          <a:chExt cx="2916000" cy="2288025"/>
        </a:xfrm>
      </xdr:grpSpPr>
      <xdr:grpSp>
        <xdr:nvGrpSpPr>
          <xdr:cNvPr id="122" name="Группа 121"/>
          <xdr:cNvGrpSpPr/>
        </xdr:nvGrpSpPr>
        <xdr:grpSpPr>
          <a:xfrm>
            <a:off x="23317200" y="7458075"/>
            <a:ext cx="2916000" cy="2288025"/>
            <a:chOff x="20497800" y="7419975"/>
            <a:chExt cx="2916000" cy="2288025"/>
          </a:xfrm>
        </xdr:grpSpPr>
        <xdr:grpSp>
          <xdr:nvGrpSpPr>
            <xdr:cNvPr id="123" name="Группа 122"/>
            <xdr:cNvGrpSpPr/>
          </xdr:nvGrpSpPr>
          <xdr:grpSpPr>
            <a:xfrm>
              <a:off x="20497800" y="7419975"/>
              <a:ext cx="2916000" cy="2288025"/>
              <a:chOff x="20488275" y="1085850"/>
              <a:chExt cx="2916000" cy="2288025"/>
            </a:xfrm>
          </xdr:grpSpPr>
          <xdr:grpSp>
            <xdr:nvGrpSpPr>
              <xdr:cNvPr id="127" name="Группа 126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131" name="Группа 130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133" name="Группа 132"/>
                  <xdr:cNvGrpSpPr/>
                </xdr:nvGrpSpPr>
                <xdr:grpSpPr>
                  <a:xfrm>
                    <a:off x="20488275" y="1285875"/>
                    <a:ext cx="2916000" cy="2088000"/>
                    <a:chOff x="11934825" y="2628900"/>
                    <a:chExt cx="2916000" cy="2088000"/>
                  </a:xfrm>
                </xdr:grpSpPr>
                <xdr:grpSp>
                  <xdr:nvGrpSpPr>
                    <xdr:cNvPr id="135" name="Группа 134"/>
                    <xdr:cNvGrpSpPr/>
                  </xdr:nvGrpSpPr>
                  <xdr:grpSpPr>
                    <a:xfrm>
                      <a:off x="11934825" y="2628900"/>
                      <a:ext cx="2916000" cy="2088000"/>
                      <a:chOff x="11934825" y="2628900"/>
                      <a:chExt cx="2916000" cy="2088000"/>
                    </a:xfrm>
                  </xdr:grpSpPr>
                  <xdr:graphicFrame macro="">
                    <xdr:nvGraphicFramePr>
                      <xdr:cNvPr id="137" name="Chart 1"/>
                      <xdr:cNvGraphicFramePr>
                        <a:graphicFrameLocks/>
                      </xdr:cNvGraphicFramePr>
                    </xdr:nvGraphicFramePr>
                    <xdr:xfrm>
                      <a:off x="11934825" y="2628900"/>
                      <a:ext cx="2916000" cy="20880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12"/>
                      </a:graphicData>
                    </a:graphic>
                  </xdr:graphicFrame>
                  <xdr:cxnSp macro="">
                    <xdr:nvCxnSpPr>
                      <xdr:cNvPr id="138" name="Прямая соединительная линия 137"/>
                      <xdr:cNvCxnSpPr/>
                    </xdr:nvCxnSpPr>
                    <xdr:spPr>
                      <a:xfrm>
                        <a:off x="13192125" y="2743200"/>
                        <a:ext cx="1381125" cy="0"/>
                      </a:xfrm>
                      <a:prstGeom prst="line">
                        <a:avLst/>
                      </a:prstGeom>
                      <a:ln w="15875">
                        <a:solidFill>
                          <a:srgbClr val="C00000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136" name="Прямая соединительная линия 135"/>
                    <xdr:cNvCxnSpPr/>
                  </xdr:nvCxnSpPr>
                  <xdr:spPr>
                    <a:xfrm>
                      <a:off x="12792075" y="3171825"/>
                      <a:ext cx="228600" cy="0"/>
                    </a:xfrm>
                    <a:prstGeom prst="line">
                      <a:avLst/>
                    </a:prstGeom>
                    <a:ln w="15875">
                      <a:solidFill>
                        <a:schemeClr val="accent6">
                          <a:lumMod val="75000"/>
                        </a:schemeClr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134" name="Прямая соединительная линия 133"/>
                  <xdr:cNvCxnSpPr/>
                </xdr:nvCxnSpPr>
                <xdr:spPr>
                  <a:xfrm>
                    <a:off x="21574125" y="1571625"/>
                    <a:ext cx="819150" cy="0"/>
                  </a:xfrm>
                  <a:prstGeom prst="line">
                    <a:avLst/>
                  </a:prstGeom>
                  <a:ln w="15875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30" name="Прямая соединительная линия 129"/>
                <xdr:cNvCxnSpPr/>
              </xdr:nvCxnSpPr>
              <xdr:spPr>
                <a:xfrm>
                  <a:off x="21421725" y="1638300"/>
                  <a:ext cx="790575" cy="0"/>
                </a:xfrm>
                <a:prstGeom prst="line">
                  <a:avLst/>
                </a:prstGeom>
                <a:ln w="15875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26" name="TextBox 125"/>
              <xdr:cNvSpPr txBox="1"/>
            </xdr:nvSpPr>
            <xdr:spPr>
              <a:xfrm>
                <a:off x="21783675" y="1085850"/>
                <a:ext cx="441211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Il13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24" name="Прямая соединительная линия 123"/>
            <xdr:cNvCxnSpPr/>
          </xdr:nvCxnSpPr>
          <xdr:spPr>
            <a:xfrm>
              <a:off x="21364575" y="8096250"/>
              <a:ext cx="361950" cy="0"/>
            </a:xfrm>
            <a:prstGeom prst="line">
              <a:avLst/>
            </a:prstGeom>
            <a:ln w="15875">
              <a:solidFill>
                <a:srgbClr val="C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42" name="Прямая соединительная линия 141"/>
          <xdr:cNvCxnSpPr/>
        </xdr:nvCxnSpPr>
        <xdr:spPr>
          <a:xfrm>
            <a:off x="24183975" y="7877175"/>
            <a:ext cx="1428750" cy="0"/>
          </a:xfrm>
          <a:prstGeom prst="line">
            <a:avLst/>
          </a:prstGeom>
          <a:ln w="158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Прямая соединительная линия 143"/>
          <xdr:cNvCxnSpPr/>
        </xdr:nvCxnSpPr>
        <xdr:spPr>
          <a:xfrm>
            <a:off x="24374475" y="7820025"/>
            <a:ext cx="1428750" cy="0"/>
          </a:xfrm>
          <a:prstGeom prst="line">
            <a:avLst/>
          </a:prstGeom>
          <a:ln w="15875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171450</xdr:colOff>
      <xdr:row>48</xdr:row>
      <xdr:rowOff>104775</xdr:rowOff>
    </xdr:from>
    <xdr:to>
      <xdr:col>50</xdr:col>
      <xdr:colOff>39450</xdr:colOff>
      <xdr:row>64</xdr:row>
      <xdr:rowOff>106800</xdr:rowOff>
    </xdr:to>
    <xdr:grpSp>
      <xdr:nvGrpSpPr>
        <xdr:cNvPr id="148" name="Группа 147"/>
        <xdr:cNvGrpSpPr/>
      </xdr:nvGrpSpPr>
      <xdr:grpSpPr>
        <a:xfrm>
          <a:off x="26146125" y="7534275"/>
          <a:ext cx="2916000" cy="2288025"/>
          <a:chOff x="23317200" y="7458075"/>
          <a:chExt cx="2916000" cy="2288025"/>
        </a:xfrm>
      </xdr:grpSpPr>
      <xdr:grpSp>
        <xdr:nvGrpSpPr>
          <xdr:cNvPr id="149" name="Группа 148"/>
          <xdr:cNvGrpSpPr/>
        </xdr:nvGrpSpPr>
        <xdr:grpSpPr>
          <a:xfrm>
            <a:off x="23317200" y="7458075"/>
            <a:ext cx="2916000" cy="2288025"/>
            <a:chOff x="20497800" y="7419975"/>
            <a:chExt cx="2916000" cy="2288025"/>
          </a:xfrm>
        </xdr:grpSpPr>
        <xdr:grpSp>
          <xdr:nvGrpSpPr>
            <xdr:cNvPr id="152" name="Группа 151"/>
            <xdr:cNvGrpSpPr/>
          </xdr:nvGrpSpPr>
          <xdr:grpSpPr>
            <a:xfrm>
              <a:off x="20497800" y="7419975"/>
              <a:ext cx="2916000" cy="2288025"/>
              <a:chOff x="20488275" y="1085850"/>
              <a:chExt cx="2916000" cy="2288025"/>
            </a:xfrm>
          </xdr:grpSpPr>
          <xdr:grpSp>
            <xdr:nvGrpSpPr>
              <xdr:cNvPr id="154" name="Группа 153"/>
              <xdr:cNvGrpSpPr/>
            </xdr:nvGrpSpPr>
            <xdr:grpSpPr>
              <a:xfrm>
                <a:off x="20488275" y="1285875"/>
                <a:ext cx="2916000" cy="2088000"/>
                <a:chOff x="20488275" y="1285875"/>
                <a:chExt cx="2916000" cy="2088000"/>
              </a:xfrm>
            </xdr:grpSpPr>
            <xdr:grpSp>
              <xdr:nvGrpSpPr>
                <xdr:cNvPr id="156" name="Группа 155"/>
                <xdr:cNvGrpSpPr/>
              </xdr:nvGrpSpPr>
              <xdr:grpSpPr>
                <a:xfrm>
                  <a:off x="20488275" y="1285875"/>
                  <a:ext cx="2916000" cy="2088000"/>
                  <a:chOff x="20488275" y="1285875"/>
                  <a:chExt cx="2916000" cy="2088000"/>
                </a:xfrm>
              </xdr:grpSpPr>
              <xdr:grpSp>
                <xdr:nvGrpSpPr>
                  <xdr:cNvPr id="158" name="Группа 157"/>
                  <xdr:cNvGrpSpPr/>
                </xdr:nvGrpSpPr>
                <xdr:grpSpPr>
                  <a:xfrm>
                    <a:off x="20488275" y="1285875"/>
                    <a:ext cx="2916000" cy="2088000"/>
                    <a:chOff x="11934825" y="2628900"/>
                    <a:chExt cx="2916000" cy="2088000"/>
                  </a:xfrm>
                </xdr:grpSpPr>
                <xdr:grpSp>
                  <xdr:nvGrpSpPr>
                    <xdr:cNvPr id="160" name="Группа 159"/>
                    <xdr:cNvGrpSpPr/>
                  </xdr:nvGrpSpPr>
                  <xdr:grpSpPr>
                    <a:xfrm>
                      <a:off x="11934825" y="2628900"/>
                      <a:ext cx="2916000" cy="2088000"/>
                      <a:chOff x="11934825" y="2628900"/>
                      <a:chExt cx="2916000" cy="2088000"/>
                    </a:xfrm>
                  </xdr:grpSpPr>
                  <xdr:graphicFrame macro="">
                    <xdr:nvGraphicFramePr>
                      <xdr:cNvPr id="162" name="Chart 1"/>
                      <xdr:cNvGraphicFramePr>
                        <a:graphicFrameLocks/>
                      </xdr:cNvGraphicFramePr>
                    </xdr:nvGraphicFramePr>
                    <xdr:xfrm>
                      <a:off x="11934825" y="2628900"/>
                      <a:ext cx="2916000" cy="20880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13"/>
                      </a:graphicData>
                    </a:graphic>
                  </xdr:graphicFrame>
                  <xdr:cxnSp macro="">
                    <xdr:nvCxnSpPr>
                      <xdr:cNvPr id="163" name="Прямая соединительная линия 162"/>
                      <xdr:cNvCxnSpPr/>
                    </xdr:nvCxnSpPr>
                    <xdr:spPr>
                      <a:xfrm>
                        <a:off x="13192125" y="2743200"/>
                        <a:ext cx="1381125" cy="0"/>
                      </a:xfrm>
                      <a:prstGeom prst="line">
                        <a:avLst/>
                      </a:prstGeom>
                      <a:ln w="15875">
                        <a:solidFill>
                          <a:srgbClr val="C00000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cxnSp macro="">
                  <xdr:nvCxnSpPr>
                    <xdr:cNvPr id="161" name="Прямая соединительная линия 160"/>
                    <xdr:cNvCxnSpPr/>
                  </xdr:nvCxnSpPr>
                  <xdr:spPr>
                    <a:xfrm>
                      <a:off x="12820650" y="3124200"/>
                      <a:ext cx="228600" cy="0"/>
                    </a:xfrm>
                    <a:prstGeom prst="line">
                      <a:avLst/>
                    </a:prstGeom>
                    <a:ln w="15875">
                      <a:solidFill>
                        <a:schemeClr val="accent6">
                          <a:lumMod val="75000"/>
                        </a:schemeClr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159" name="Прямая соединительная линия 158"/>
                  <xdr:cNvCxnSpPr/>
                </xdr:nvCxnSpPr>
                <xdr:spPr>
                  <a:xfrm>
                    <a:off x="21316950" y="1619250"/>
                    <a:ext cx="819150" cy="0"/>
                  </a:xfrm>
                  <a:prstGeom prst="line">
                    <a:avLst/>
                  </a:prstGeom>
                  <a:ln w="15875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57" name="Прямая соединительная линия 156"/>
                <xdr:cNvCxnSpPr/>
              </xdr:nvCxnSpPr>
              <xdr:spPr>
                <a:xfrm>
                  <a:off x="21497925" y="1543050"/>
                  <a:ext cx="790575" cy="0"/>
                </a:xfrm>
                <a:prstGeom prst="line">
                  <a:avLst/>
                </a:prstGeom>
                <a:ln w="15875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55" name="TextBox 154"/>
              <xdr:cNvSpPr txBox="1"/>
            </xdr:nvSpPr>
            <xdr:spPr>
              <a:xfrm>
                <a:off x="21783675" y="1085850"/>
                <a:ext cx="458331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Ifng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53" name="Прямая соединительная линия 152"/>
            <xdr:cNvCxnSpPr/>
          </xdr:nvCxnSpPr>
          <xdr:spPr>
            <a:xfrm>
              <a:off x="21402675" y="8058150"/>
              <a:ext cx="361950" cy="0"/>
            </a:xfrm>
            <a:prstGeom prst="line">
              <a:avLst/>
            </a:prstGeom>
            <a:ln w="15875">
              <a:solidFill>
                <a:srgbClr val="C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51" name="Прямая соединительная линия 150"/>
          <xdr:cNvCxnSpPr/>
        </xdr:nvCxnSpPr>
        <xdr:spPr>
          <a:xfrm>
            <a:off x="24374475" y="7820025"/>
            <a:ext cx="1428750" cy="0"/>
          </a:xfrm>
          <a:prstGeom prst="line">
            <a:avLst/>
          </a:prstGeom>
          <a:ln w="15875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56</xdr:row>
      <xdr:rowOff>247650</xdr:rowOff>
    </xdr:from>
    <xdr:to>
      <xdr:col>17</xdr:col>
      <xdr:colOff>295275</xdr:colOff>
      <xdr:row>65</xdr:row>
      <xdr:rowOff>76200</xdr:rowOff>
    </xdr:to>
    <xdr:grpSp>
      <xdr:nvGrpSpPr>
        <xdr:cNvPr id="110593" name="Группа 57"/>
        <xdr:cNvGrpSpPr>
          <a:grpSpLocks/>
        </xdr:cNvGrpSpPr>
      </xdr:nvGrpSpPr>
      <xdr:grpSpPr bwMode="auto">
        <a:xfrm>
          <a:off x="8496300" y="13963650"/>
          <a:ext cx="2162175" cy="2305050"/>
          <a:chOff x="9839325" y="13963650"/>
          <a:chExt cx="2159998" cy="2308350"/>
        </a:xfrm>
      </xdr:grpSpPr>
      <xdr:grpSp>
        <xdr:nvGrpSpPr>
          <xdr:cNvPr id="110731" name="Группа 55"/>
          <xdr:cNvGrpSpPr>
            <a:grpSpLocks/>
          </xdr:cNvGrpSpPr>
        </xdr:nvGrpSpPr>
        <xdr:grpSpPr bwMode="auto">
          <a:xfrm>
            <a:off x="9839325" y="13963650"/>
            <a:ext cx="2159998" cy="2308350"/>
            <a:chOff x="9839325" y="13963650"/>
            <a:chExt cx="2159998" cy="2308350"/>
          </a:xfrm>
        </xdr:grpSpPr>
        <xdr:grpSp>
          <xdr:nvGrpSpPr>
            <xdr:cNvPr id="110733" name="Группа 43"/>
            <xdr:cNvGrpSpPr>
              <a:grpSpLocks/>
            </xdr:cNvGrpSpPr>
          </xdr:nvGrpSpPr>
          <xdr:grpSpPr bwMode="auto">
            <a:xfrm>
              <a:off x="9839325" y="13963650"/>
              <a:ext cx="2159998" cy="2308350"/>
              <a:chOff x="9858375" y="7534275"/>
              <a:chExt cx="2159998" cy="2308350"/>
            </a:xfrm>
          </xdr:grpSpPr>
          <xdr:grpSp>
            <xdr:nvGrpSpPr>
              <xdr:cNvPr id="110735" name="Группа 44"/>
              <xdr:cNvGrpSpPr>
                <a:grpSpLocks/>
              </xdr:cNvGrpSpPr>
            </xdr:nvGrpSpPr>
            <xdr:grpSpPr bwMode="auto">
              <a:xfrm>
                <a:off x="9858375" y="7534275"/>
                <a:ext cx="2159998" cy="2308350"/>
                <a:chOff x="9858375" y="7534275"/>
                <a:chExt cx="2159998" cy="2308350"/>
              </a:xfrm>
            </xdr:grpSpPr>
            <xdr:grpSp>
              <xdr:nvGrpSpPr>
                <xdr:cNvPr id="110737" name="Группа 46"/>
                <xdr:cNvGrpSpPr>
                  <a:grpSpLocks/>
                </xdr:cNvGrpSpPr>
              </xdr:nvGrpSpPr>
              <xdr:grpSpPr bwMode="auto">
                <a:xfrm>
                  <a:off x="9858375" y="7534275"/>
                  <a:ext cx="2159998" cy="2308350"/>
                  <a:chOff x="9858375" y="7534275"/>
                  <a:chExt cx="2159998" cy="2308350"/>
                </a:xfrm>
              </xdr:grpSpPr>
              <xdr:grpSp>
                <xdr:nvGrpSpPr>
                  <xdr:cNvPr id="110739" name="Группа 48"/>
                  <xdr:cNvGrpSpPr>
                    <a:grpSpLocks/>
                  </xdr:cNvGrpSpPr>
                </xdr:nvGrpSpPr>
                <xdr:grpSpPr bwMode="auto">
                  <a:xfrm>
                    <a:off x="9858375" y="7534275"/>
                    <a:ext cx="2159998" cy="2308350"/>
                    <a:chOff x="9753600" y="381000"/>
                    <a:chExt cx="2159998" cy="2308350"/>
                  </a:xfrm>
                </xdr:grpSpPr>
                <xdr:grpSp>
                  <xdr:nvGrpSpPr>
                    <xdr:cNvPr id="110741" name="Группа 50"/>
                    <xdr:cNvGrpSpPr>
                      <a:grpSpLocks/>
                    </xdr:cNvGrpSpPr>
                  </xdr:nvGrpSpPr>
                  <xdr:grpSpPr bwMode="auto">
                    <a:xfrm>
                      <a:off x="9753600" y="381000"/>
                      <a:ext cx="2159998" cy="2308350"/>
                      <a:chOff x="9753600" y="381000"/>
                      <a:chExt cx="2159998" cy="2308350"/>
                    </a:xfrm>
                  </xdr:grpSpPr>
                  <xdr:graphicFrame macro="">
                    <xdr:nvGraphicFramePr>
                      <xdr:cNvPr id="110743" name="Диаграмма 52"/>
                      <xdr:cNvGraphicFramePr>
                        <a:graphicFrameLocks/>
                      </xdr:cNvGraphicFramePr>
                    </xdr:nvGraphicFramePr>
                    <xdr:xfrm>
                      <a:off x="9753600" y="381000"/>
                      <a:ext cx="2159998" cy="230835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1"/>
                      </a:graphicData>
                    </a:graphic>
                  </xdr:graphicFrame>
                  <xdr:sp macro="" textlink="">
                    <xdr:nvSpPr>
                      <xdr:cNvPr id="54" name="TextBox 53"/>
                      <xdr:cNvSpPr txBox="1"/>
                    </xdr:nvSpPr>
                    <xdr:spPr>
                      <a:xfrm>
                        <a:off x="10381617" y="1105936"/>
                        <a:ext cx="323524" cy="257543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§§</a:t>
                        </a:r>
                      </a:p>
                    </xdr:txBody>
                  </xdr:sp>
                </xdr:grpSp>
                <xdr:sp macro="" textlink="">
                  <xdr:nvSpPr>
                    <xdr:cNvPr id="52" name="TextBox 51"/>
                    <xdr:cNvSpPr txBox="1"/>
                  </xdr:nvSpPr>
                  <xdr:spPr>
                    <a:xfrm>
                      <a:off x="11485405" y="791161"/>
                      <a:ext cx="323524" cy="257543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50" name="TextBox 49"/>
                  <xdr:cNvSpPr txBox="1"/>
                </xdr:nvSpPr>
                <xdr:spPr>
                  <a:xfrm>
                    <a:off x="11066832" y="8402291"/>
                    <a:ext cx="323524" cy="257543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</a:t>
                    </a:r>
                  </a:p>
                </xdr:txBody>
              </xdr:sp>
            </xdr:grpSp>
            <xdr:cxnSp macro="">
              <xdr:nvCxnSpPr>
                <xdr:cNvPr id="48" name="Прямая соединительная линия 47"/>
                <xdr:cNvCxnSpPr/>
              </xdr:nvCxnSpPr>
              <xdr:spPr>
                <a:xfrm>
                  <a:off x="11019255" y="8440445"/>
                  <a:ext cx="199824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46" name="TextBox 45"/>
              <xdr:cNvSpPr txBox="1"/>
            </xdr:nvSpPr>
            <xdr:spPr>
              <a:xfrm>
                <a:off x="10962163" y="8211518"/>
                <a:ext cx="323524" cy="19077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55" name="Прямая соединительная линия 54"/>
            <xdr:cNvCxnSpPr/>
          </xdr:nvCxnSpPr>
          <xdr:spPr>
            <a:xfrm>
              <a:off x="11542583" y="14354734"/>
              <a:ext cx="199824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7" name="TextBox 56"/>
          <xdr:cNvSpPr txBox="1"/>
        </xdr:nvSpPr>
        <xdr:spPr>
          <a:xfrm>
            <a:off x="11475975" y="14163961"/>
            <a:ext cx="323524" cy="1907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19</xdr:col>
      <xdr:colOff>552450</xdr:colOff>
      <xdr:row>70</xdr:row>
      <xdr:rowOff>19050</xdr:rowOff>
    </xdr:from>
    <xdr:to>
      <xdr:col>22</xdr:col>
      <xdr:colOff>476250</xdr:colOff>
      <xdr:row>80</xdr:row>
      <xdr:rowOff>161925</xdr:rowOff>
    </xdr:to>
    <xdr:grpSp>
      <xdr:nvGrpSpPr>
        <xdr:cNvPr id="110594" name="Группа 78"/>
        <xdr:cNvGrpSpPr>
          <a:grpSpLocks/>
        </xdr:cNvGrpSpPr>
      </xdr:nvGrpSpPr>
      <xdr:grpSpPr bwMode="auto">
        <a:xfrm>
          <a:off x="12163425" y="17926050"/>
          <a:ext cx="1781175" cy="2047875"/>
          <a:chOff x="9753600" y="17868901"/>
          <a:chExt cx="1783811" cy="2050427"/>
        </a:xfrm>
      </xdr:grpSpPr>
      <xdr:grpSp>
        <xdr:nvGrpSpPr>
          <xdr:cNvPr id="110723" name="Группа 76"/>
          <xdr:cNvGrpSpPr>
            <a:grpSpLocks/>
          </xdr:cNvGrpSpPr>
        </xdr:nvGrpSpPr>
        <xdr:grpSpPr bwMode="auto">
          <a:xfrm>
            <a:off x="9753600" y="17868901"/>
            <a:ext cx="1783811" cy="2050427"/>
            <a:chOff x="9753600" y="17868901"/>
            <a:chExt cx="1783811" cy="2050427"/>
          </a:xfrm>
        </xdr:grpSpPr>
        <xdr:grpSp>
          <xdr:nvGrpSpPr>
            <xdr:cNvPr id="110725" name="Группа 69"/>
            <xdr:cNvGrpSpPr>
              <a:grpSpLocks/>
            </xdr:cNvGrpSpPr>
          </xdr:nvGrpSpPr>
          <xdr:grpSpPr bwMode="auto">
            <a:xfrm>
              <a:off x="9753600" y="17868901"/>
              <a:ext cx="1783811" cy="2050427"/>
              <a:chOff x="9753600" y="17868901"/>
              <a:chExt cx="1783811" cy="2050427"/>
            </a:xfrm>
          </xdr:grpSpPr>
          <xdr:grpSp>
            <xdr:nvGrpSpPr>
              <xdr:cNvPr id="110727" name="Группа 58"/>
              <xdr:cNvGrpSpPr>
                <a:grpSpLocks/>
              </xdr:cNvGrpSpPr>
            </xdr:nvGrpSpPr>
            <xdr:grpSpPr bwMode="auto">
              <a:xfrm>
                <a:off x="9753600" y="17868901"/>
                <a:ext cx="1783811" cy="2050427"/>
                <a:chOff x="25894313" y="37456195"/>
                <a:chExt cx="4571999" cy="3412381"/>
              </a:xfrm>
            </xdr:grpSpPr>
            <xdr:graphicFrame macro="">
              <xdr:nvGraphicFramePr>
                <xdr:cNvPr id="110729" name="Диаграмма 59"/>
                <xdr:cNvGraphicFramePr>
                  <a:graphicFrameLocks/>
                </xdr:cNvGraphicFramePr>
              </xdr:nvGraphicFramePr>
              <xdr:xfrm>
                <a:off x="25894313" y="37872963"/>
                <a:ext cx="4571999" cy="299561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2"/>
                </a:graphicData>
              </a:graphic>
            </xdr:graphicFrame>
            <xdr:sp macro="" textlink="">
              <xdr:nvSpPr>
                <xdr:cNvPr id="61" name="TextBox 60"/>
                <xdr:cNvSpPr txBox="1"/>
              </xdr:nvSpPr>
              <xdr:spPr>
                <a:xfrm>
                  <a:off x="27776901" y="37456195"/>
                  <a:ext cx="2175978" cy="38091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en-US" sz="10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SRM1650</a:t>
                  </a:r>
                  <a:r>
                    <a:rPr lang="en-US" sz="1000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B</a:t>
                  </a:r>
                  <a:r>
                    <a:rPr lang="ru-RU" sz="1100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, </a:t>
                  </a:r>
                  <a:r>
                    <a:rPr lang="ru-RU" sz="1100" baseline="0">
                      <a:latin typeface="Calibri" panose="020F0502020204030204" pitchFamily="34" charset="0"/>
                      <a:cs typeface="Calibri" panose="020F0502020204030204" pitchFamily="34" charset="0"/>
                    </a:rPr>
                    <a:t>µ</a:t>
                  </a:r>
                  <a:r>
                    <a:rPr lang="en-US" sz="1100" baseline="0">
                      <a:latin typeface="Calibri" panose="020F0502020204030204" pitchFamily="34" charset="0"/>
                      <a:cs typeface="Calibri" panose="020F0502020204030204" pitchFamily="34" charset="0"/>
                    </a:rPr>
                    <a:t>g</a:t>
                  </a:r>
                  <a:endPara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69" name="TextBox 68"/>
              <xdr:cNvSpPr txBox="1"/>
            </xdr:nvSpPr>
            <xdr:spPr>
              <a:xfrm>
                <a:off x="11251238" y="18546019"/>
                <a:ext cx="248017" cy="267032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cxnSp macro="">
          <xdr:nvCxnSpPr>
            <xdr:cNvPr id="76" name="Прямая соединительная линия 75"/>
            <xdr:cNvCxnSpPr/>
          </xdr:nvCxnSpPr>
          <xdr:spPr>
            <a:xfrm>
              <a:off x="11146308" y="18593703"/>
              <a:ext cx="181243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78" name="TextBox 77"/>
          <xdr:cNvSpPr txBox="1"/>
        </xdr:nvSpPr>
        <xdr:spPr>
          <a:xfrm>
            <a:off x="11098613" y="18422039"/>
            <a:ext cx="257556" cy="267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19</xdr:col>
      <xdr:colOff>476250</xdr:colOff>
      <xdr:row>82</xdr:row>
      <xdr:rowOff>142875</xdr:rowOff>
    </xdr:from>
    <xdr:to>
      <xdr:col>22</xdr:col>
      <xdr:colOff>400050</xdr:colOff>
      <xdr:row>90</xdr:row>
      <xdr:rowOff>85725</xdr:rowOff>
    </xdr:to>
    <xdr:grpSp>
      <xdr:nvGrpSpPr>
        <xdr:cNvPr id="110595" name="Группа 83"/>
        <xdr:cNvGrpSpPr>
          <a:grpSpLocks/>
        </xdr:cNvGrpSpPr>
      </xdr:nvGrpSpPr>
      <xdr:grpSpPr bwMode="auto">
        <a:xfrm>
          <a:off x="12087225" y="20335875"/>
          <a:ext cx="1781175" cy="2038350"/>
          <a:chOff x="9848850" y="20488278"/>
          <a:chExt cx="1783811" cy="2040902"/>
        </a:xfrm>
      </xdr:grpSpPr>
      <xdr:grpSp>
        <xdr:nvGrpSpPr>
          <xdr:cNvPr id="110709" name="Группа 81"/>
          <xdr:cNvGrpSpPr>
            <a:grpSpLocks/>
          </xdr:cNvGrpSpPr>
        </xdr:nvGrpSpPr>
        <xdr:grpSpPr bwMode="auto">
          <a:xfrm>
            <a:off x="9848850" y="20488278"/>
            <a:ext cx="1783811" cy="2040902"/>
            <a:chOff x="9848850" y="20488278"/>
            <a:chExt cx="1783811" cy="2040902"/>
          </a:xfrm>
        </xdr:grpSpPr>
        <xdr:grpSp>
          <xdr:nvGrpSpPr>
            <xdr:cNvPr id="110711" name="Группа 73"/>
            <xdr:cNvGrpSpPr>
              <a:grpSpLocks/>
            </xdr:cNvGrpSpPr>
          </xdr:nvGrpSpPr>
          <xdr:grpSpPr bwMode="auto">
            <a:xfrm>
              <a:off x="9848850" y="20488278"/>
              <a:ext cx="1783811" cy="2040902"/>
              <a:chOff x="9848850" y="20488278"/>
              <a:chExt cx="1783811" cy="2040902"/>
            </a:xfrm>
          </xdr:grpSpPr>
          <xdr:grpSp>
            <xdr:nvGrpSpPr>
              <xdr:cNvPr id="110713" name="Группа 71"/>
              <xdr:cNvGrpSpPr>
                <a:grpSpLocks/>
              </xdr:cNvGrpSpPr>
            </xdr:nvGrpSpPr>
            <xdr:grpSpPr bwMode="auto">
              <a:xfrm>
                <a:off x="9848850" y="20488278"/>
                <a:ext cx="1783811" cy="2040902"/>
                <a:chOff x="9848850" y="20488278"/>
                <a:chExt cx="1783811" cy="2040902"/>
              </a:xfrm>
            </xdr:grpSpPr>
            <xdr:grpSp>
              <xdr:nvGrpSpPr>
                <xdr:cNvPr id="110715" name="Группа 67"/>
                <xdr:cNvGrpSpPr>
                  <a:grpSpLocks/>
                </xdr:cNvGrpSpPr>
              </xdr:nvGrpSpPr>
              <xdr:grpSpPr bwMode="auto">
                <a:xfrm>
                  <a:off x="9848850" y="20488278"/>
                  <a:ext cx="1783811" cy="2040902"/>
                  <a:chOff x="9848850" y="20488278"/>
                  <a:chExt cx="1783811" cy="2040902"/>
                </a:xfrm>
              </xdr:grpSpPr>
              <xdr:grpSp>
                <xdr:nvGrpSpPr>
                  <xdr:cNvPr id="110717" name="Группа 65"/>
                  <xdr:cNvGrpSpPr>
                    <a:grpSpLocks/>
                  </xdr:cNvGrpSpPr>
                </xdr:nvGrpSpPr>
                <xdr:grpSpPr bwMode="auto">
                  <a:xfrm>
                    <a:off x="9848850" y="20488278"/>
                    <a:ext cx="1783811" cy="2040902"/>
                    <a:chOff x="9848850" y="20488278"/>
                    <a:chExt cx="1783811" cy="2040902"/>
                  </a:xfrm>
                </xdr:grpSpPr>
                <xdr:grpSp>
                  <xdr:nvGrpSpPr>
                    <xdr:cNvPr id="110719" name="Группа 61"/>
                    <xdr:cNvGrpSpPr>
                      <a:grpSpLocks/>
                    </xdr:cNvGrpSpPr>
                  </xdr:nvGrpSpPr>
                  <xdr:grpSpPr bwMode="auto">
                    <a:xfrm>
                      <a:off x="9848850" y="20488278"/>
                      <a:ext cx="1783811" cy="2040902"/>
                      <a:chOff x="25894313" y="37472047"/>
                      <a:chExt cx="4571999" cy="3396529"/>
                    </a:xfrm>
                  </xdr:grpSpPr>
                  <xdr:graphicFrame macro="">
                    <xdr:nvGraphicFramePr>
                      <xdr:cNvPr id="110721" name="Диаграмма 62"/>
                      <xdr:cNvGraphicFramePr>
                        <a:graphicFrameLocks/>
                      </xdr:cNvGraphicFramePr>
                    </xdr:nvGraphicFramePr>
                    <xdr:xfrm>
                      <a:off x="25894313" y="37872963"/>
                      <a:ext cx="4571999" cy="2995613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3"/>
                      </a:graphicData>
                    </a:graphic>
                  </xdr:graphicFrame>
                  <xdr:sp macro="" textlink="">
                    <xdr:nvSpPr>
                      <xdr:cNvPr id="64" name="TextBox 63"/>
                      <xdr:cNvSpPr txBox="1"/>
                    </xdr:nvSpPr>
                    <xdr:spPr>
                      <a:xfrm>
                        <a:off x="27752452" y="37472047"/>
                        <a:ext cx="1980385" cy="380919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spAutoFit/>
                      </a:bodyPr>
                      <a:lstStyle/>
                      <a:p>
                        <a:r>
                          <a:rPr lang="en-US" sz="10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SRM2786</a:t>
                        </a:r>
                        <a:r>
                          <a:rPr lang="ru-RU" sz="1100" baseline="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, </a:t>
                        </a:r>
                        <a:r>
                          <a:rPr lang="ru-RU" sz="1100" baseline="0">
                            <a:latin typeface="Calibri" panose="020F0502020204030204" pitchFamily="34" charset="0"/>
                            <a:cs typeface="Calibri" panose="020F0502020204030204" pitchFamily="34" charset="0"/>
                          </a:rPr>
                          <a:t>µ</a:t>
                        </a:r>
                        <a:r>
                          <a:rPr lang="en-US" sz="1100" baseline="0">
                            <a:latin typeface="Calibri" panose="020F0502020204030204" pitchFamily="34" charset="0"/>
                            <a:cs typeface="Calibri" panose="020F0502020204030204" pitchFamily="34" charset="0"/>
                          </a:rPr>
                          <a:t>g</a:t>
                        </a:r>
                        <a:endPara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endParaRPr>
                      </a:p>
                    </xdr:txBody>
                  </xdr:sp>
                </xdr:grpSp>
                <xdr:sp macro="" textlink="">
                  <xdr:nvSpPr>
                    <xdr:cNvPr id="65" name="TextBox 64"/>
                    <xdr:cNvSpPr txBox="1"/>
                  </xdr:nvSpPr>
                  <xdr:spPr>
                    <a:xfrm>
                      <a:off x="10802760" y="21661320"/>
                      <a:ext cx="152626" cy="228886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sp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</a:p>
                  </xdr:txBody>
                </xdr:sp>
              </xdr:grpSp>
              <xdr:sp macro="" textlink="">
                <xdr:nvSpPr>
                  <xdr:cNvPr id="67" name="TextBox 66"/>
                  <xdr:cNvSpPr txBox="1"/>
                </xdr:nvSpPr>
                <xdr:spPr>
                  <a:xfrm>
                    <a:off x="11203402" y="21699468"/>
                    <a:ext cx="257556" cy="267034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</a:t>
                    </a:r>
                  </a:p>
                </xdr:txBody>
              </xdr:sp>
            </xdr:grpSp>
            <xdr:sp macro="" textlink="">
              <xdr:nvSpPr>
                <xdr:cNvPr id="71" name="TextBox 70"/>
                <xdr:cNvSpPr txBox="1"/>
              </xdr:nvSpPr>
              <xdr:spPr>
                <a:xfrm>
                  <a:off x="10926768" y="21108178"/>
                  <a:ext cx="257556" cy="2670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sp macro="" textlink="">
            <xdr:nvSpPr>
              <xdr:cNvPr id="73" name="TextBox 72"/>
              <xdr:cNvSpPr txBox="1"/>
            </xdr:nvSpPr>
            <xdr:spPr>
              <a:xfrm>
                <a:off x="11365566" y="21585024"/>
                <a:ext cx="248017" cy="26703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cxnSp macro="">
          <xdr:nvCxnSpPr>
            <xdr:cNvPr id="81" name="Прямая соединительная линия 80"/>
            <xdr:cNvCxnSpPr/>
          </xdr:nvCxnSpPr>
          <xdr:spPr>
            <a:xfrm>
              <a:off x="10879072" y="21108178"/>
              <a:ext cx="181243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3" name="TextBox 82"/>
          <xdr:cNvSpPr txBox="1"/>
        </xdr:nvSpPr>
        <xdr:spPr>
          <a:xfrm>
            <a:off x="10840916" y="20936513"/>
            <a:ext cx="257556" cy="2670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12</xdr:col>
      <xdr:colOff>352425</xdr:colOff>
      <xdr:row>1</xdr:row>
      <xdr:rowOff>161925</xdr:rowOff>
    </xdr:from>
    <xdr:to>
      <xdr:col>16</xdr:col>
      <xdr:colOff>76200</xdr:colOff>
      <xdr:row>10</xdr:row>
      <xdr:rowOff>66675</xdr:rowOff>
    </xdr:to>
    <xdr:grpSp>
      <xdr:nvGrpSpPr>
        <xdr:cNvPr id="110596" name="Группа 85"/>
        <xdr:cNvGrpSpPr>
          <a:grpSpLocks/>
        </xdr:cNvGrpSpPr>
      </xdr:nvGrpSpPr>
      <xdr:grpSpPr bwMode="auto">
        <a:xfrm>
          <a:off x="7667625" y="352425"/>
          <a:ext cx="2162175" cy="2381250"/>
          <a:chOff x="9753600" y="304800"/>
          <a:chExt cx="2159998" cy="2384550"/>
        </a:xfrm>
      </xdr:grpSpPr>
      <xdr:grpSp>
        <xdr:nvGrpSpPr>
          <xdr:cNvPr id="110699" name="Группа 9"/>
          <xdr:cNvGrpSpPr>
            <a:grpSpLocks/>
          </xdr:cNvGrpSpPr>
        </xdr:nvGrpSpPr>
        <xdr:grpSpPr bwMode="auto">
          <a:xfrm>
            <a:off x="9753600" y="381000"/>
            <a:ext cx="2159998" cy="2308350"/>
            <a:chOff x="9753600" y="381000"/>
            <a:chExt cx="2159998" cy="2308350"/>
          </a:xfrm>
        </xdr:grpSpPr>
        <xdr:grpSp>
          <xdr:nvGrpSpPr>
            <xdr:cNvPr id="110701" name="Группа 7"/>
            <xdr:cNvGrpSpPr>
              <a:grpSpLocks/>
            </xdr:cNvGrpSpPr>
          </xdr:nvGrpSpPr>
          <xdr:grpSpPr bwMode="auto">
            <a:xfrm>
              <a:off x="9753600" y="381000"/>
              <a:ext cx="2159998" cy="2308350"/>
              <a:chOff x="9753600" y="381000"/>
              <a:chExt cx="2159998" cy="2308350"/>
            </a:xfrm>
          </xdr:grpSpPr>
          <xdr:grpSp>
            <xdr:nvGrpSpPr>
              <xdr:cNvPr id="110703" name="Группа 1"/>
              <xdr:cNvGrpSpPr>
                <a:grpSpLocks/>
              </xdr:cNvGrpSpPr>
            </xdr:nvGrpSpPr>
            <xdr:grpSpPr bwMode="auto">
              <a:xfrm>
                <a:off x="9753600" y="381000"/>
                <a:ext cx="2159998" cy="2308350"/>
                <a:chOff x="29584642" y="577725"/>
                <a:chExt cx="2159998" cy="2743200"/>
              </a:xfrm>
            </xdr:grpSpPr>
            <xdr:grpSp>
              <xdr:nvGrpSpPr>
                <xdr:cNvPr id="110705" name="Группа 2"/>
                <xdr:cNvGrpSpPr>
                  <a:grpSpLocks/>
                </xdr:cNvGrpSpPr>
              </xdr:nvGrpSpPr>
              <xdr:grpSpPr bwMode="auto">
                <a:xfrm>
                  <a:off x="29584642" y="577725"/>
                  <a:ext cx="2159998" cy="2743200"/>
                  <a:chOff x="19802475" y="342900"/>
                  <a:chExt cx="4600575" cy="2743200"/>
                </a:xfrm>
              </xdr:grpSpPr>
              <xdr:graphicFrame macro="">
                <xdr:nvGraphicFramePr>
                  <xdr:cNvPr id="110707" name="Диаграмма 4"/>
                  <xdr:cNvGraphicFramePr>
                    <a:graphicFrameLocks/>
                  </xdr:cNvGraphicFramePr>
                </xdr:nvGraphicFramePr>
                <xdr:xfrm>
                  <a:off x="19802475" y="342900"/>
                  <a:ext cx="4600575" cy="2743200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4"/>
                  </a:graphicData>
                </a:graphic>
              </xdr:graphicFrame>
              <xdr:cxnSp macro="">
                <xdr:nvCxnSpPr>
                  <xdr:cNvPr id="6" name="Прямая соединительная линия 5"/>
                  <xdr:cNvCxnSpPr/>
                </xdr:nvCxnSpPr>
                <xdr:spPr>
                  <a:xfrm>
                    <a:off x="22254764" y="1317837"/>
                    <a:ext cx="486404" cy="0"/>
                  </a:xfrm>
                  <a:prstGeom prst="line">
                    <a:avLst/>
                  </a:prstGeom>
                  <a:ln w="15875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sp macro="" textlink="">
              <xdr:nvSpPr>
                <xdr:cNvPr id="4" name="TextBox 3"/>
                <xdr:cNvSpPr txBox="1"/>
              </xdr:nvSpPr>
              <xdr:spPr>
                <a:xfrm>
                  <a:off x="30222174" y="1269286"/>
                  <a:ext cx="228370" cy="27204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7" name="TextBox 6"/>
              <xdr:cNvSpPr txBox="1"/>
            </xdr:nvSpPr>
            <xdr:spPr>
              <a:xfrm>
                <a:off x="10962057" y="1191852"/>
                <a:ext cx="323524" cy="25753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sp macro="" textlink="">
          <xdr:nvSpPr>
            <xdr:cNvPr id="9" name="TextBox 8"/>
            <xdr:cNvSpPr txBox="1"/>
          </xdr:nvSpPr>
          <xdr:spPr>
            <a:xfrm>
              <a:off x="11542497" y="1029703"/>
              <a:ext cx="323524" cy="2575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85" name="TextBox 84"/>
          <xdr:cNvSpPr txBox="1"/>
        </xdr:nvSpPr>
        <xdr:spPr>
          <a:xfrm>
            <a:off x="10847872" y="304800"/>
            <a:ext cx="1008633" cy="26707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SRM1650</a:t>
            </a:r>
            <a:r>
              <a:rPr lang="en-US" sz="10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  <a:r>
              <a:rPr lang="ru-RU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, </a:t>
            </a:r>
            <a:r>
              <a:rPr lang="ru-RU" sz="1100" baseline="0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100" baseline="0">
                <a:latin typeface="Calibri" panose="020F0502020204030204" pitchFamily="34" charset="0"/>
                <a:cs typeface="Calibri" panose="020F0502020204030204" pitchFamily="34" charset="0"/>
              </a:rPr>
              <a:t>g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16</xdr:col>
      <xdr:colOff>152400</xdr:colOff>
      <xdr:row>1</xdr:row>
      <xdr:rowOff>76200</xdr:rowOff>
    </xdr:from>
    <xdr:to>
      <xdr:col>19</xdr:col>
      <xdr:colOff>485775</xdr:colOff>
      <xdr:row>9</xdr:row>
      <xdr:rowOff>171450</xdr:rowOff>
    </xdr:to>
    <xdr:grpSp>
      <xdr:nvGrpSpPr>
        <xdr:cNvPr id="110597" name="Группа 16"/>
        <xdr:cNvGrpSpPr>
          <a:grpSpLocks/>
        </xdr:cNvGrpSpPr>
      </xdr:nvGrpSpPr>
      <xdr:grpSpPr bwMode="auto">
        <a:xfrm>
          <a:off x="9906000" y="266700"/>
          <a:ext cx="2190750" cy="2381250"/>
          <a:chOff x="9906000" y="266700"/>
          <a:chExt cx="2159998" cy="2384550"/>
        </a:xfrm>
      </xdr:grpSpPr>
      <xdr:grpSp>
        <xdr:nvGrpSpPr>
          <xdr:cNvPr id="110687" name="Группа 15"/>
          <xdr:cNvGrpSpPr>
            <a:grpSpLocks/>
          </xdr:cNvGrpSpPr>
        </xdr:nvGrpSpPr>
        <xdr:grpSpPr bwMode="auto">
          <a:xfrm>
            <a:off x="9906000" y="266700"/>
            <a:ext cx="2159998" cy="2384550"/>
            <a:chOff x="9906000" y="266700"/>
            <a:chExt cx="2159998" cy="2384550"/>
          </a:xfrm>
        </xdr:grpSpPr>
        <xdr:grpSp>
          <xdr:nvGrpSpPr>
            <xdr:cNvPr id="110689" name="Группа 13"/>
            <xdr:cNvGrpSpPr>
              <a:grpSpLocks/>
            </xdr:cNvGrpSpPr>
          </xdr:nvGrpSpPr>
          <xdr:grpSpPr bwMode="auto">
            <a:xfrm>
              <a:off x="9906000" y="266700"/>
              <a:ext cx="2159998" cy="2384550"/>
              <a:chOff x="9906000" y="266700"/>
              <a:chExt cx="2159998" cy="2384550"/>
            </a:xfrm>
          </xdr:grpSpPr>
          <xdr:grpSp>
            <xdr:nvGrpSpPr>
              <xdr:cNvPr id="110691" name="Группа 79"/>
              <xdr:cNvGrpSpPr>
                <a:grpSpLocks/>
              </xdr:cNvGrpSpPr>
            </xdr:nvGrpSpPr>
            <xdr:grpSpPr bwMode="auto">
              <a:xfrm>
                <a:off x="9906000" y="266700"/>
                <a:ext cx="2159998" cy="2384550"/>
                <a:chOff x="9753600" y="304800"/>
                <a:chExt cx="2159998" cy="2384550"/>
              </a:xfrm>
            </xdr:grpSpPr>
            <xdr:grpSp>
              <xdr:nvGrpSpPr>
                <xdr:cNvPr id="110693" name="Группа 88"/>
                <xdr:cNvGrpSpPr>
                  <a:grpSpLocks/>
                </xdr:cNvGrpSpPr>
              </xdr:nvGrpSpPr>
              <xdr:grpSpPr bwMode="auto">
                <a:xfrm>
                  <a:off x="9753600" y="381000"/>
                  <a:ext cx="2159998" cy="2308350"/>
                  <a:chOff x="9753600" y="381000"/>
                  <a:chExt cx="2159998" cy="2308350"/>
                </a:xfrm>
              </xdr:grpSpPr>
              <xdr:grpSp>
                <xdr:nvGrpSpPr>
                  <xdr:cNvPr id="110695" name="Группа 92"/>
                  <xdr:cNvGrpSpPr>
                    <a:grpSpLocks/>
                  </xdr:cNvGrpSpPr>
                </xdr:nvGrpSpPr>
                <xdr:grpSpPr bwMode="auto">
                  <a:xfrm>
                    <a:off x="9753600" y="381000"/>
                    <a:ext cx="2159998" cy="2308350"/>
                    <a:chOff x="19802475" y="342900"/>
                    <a:chExt cx="4600575" cy="2743200"/>
                  </a:xfrm>
                </xdr:grpSpPr>
                <xdr:graphicFrame macro="">
                  <xdr:nvGraphicFramePr>
                    <xdr:cNvPr id="110697" name="Диаграмма 94"/>
                    <xdr:cNvGraphicFramePr>
                      <a:graphicFrameLocks/>
                    </xdr:cNvGraphicFramePr>
                  </xdr:nvGraphicFramePr>
                  <xdr:xfrm>
                    <a:off x="19802475" y="342900"/>
                    <a:ext cx="4600575" cy="274320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5"/>
                    </a:graphicData>
                  </a:graphic>
                </xdr:graphicFrame>
                <xdr:cxnSp macro="">
                  <xdr:nvCxnSpPr>
                    <xdr:cNvPr id="96" name="Прямая соединительная линия 95"/>
                    <xdr:cNvCxnSpPr/>
                  </xdr:nvCxnSpPr>
                  <xdr:spPr>
                    <a:xfrm>
                      <a:off x="23422928" y="841766"/>
                      <a:ext cx="460058" cy="0"/>
                    </a:xfrm>
                    <a:prstGeom prst="line">
                      <a:avLst/>
                    </a:prstGeom>
                    <a:ln w="15875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92" name="TextBox 91"/>
                  <xdr:cNvSpPr txBox="1"/>
                </xdr:nvSpPr>
                <xdr:spPr>
                  <a:xfrm>
                    <a:off x="11509772" y="829401"/>
                    <a:ext cx="319304" cy="257531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88" name="TextBox 87"/>
                <xdr:cNvSpPr txBox="1"/>
              </xdr:nvSpPr>
              <xdr:spPr>
                <a:xfrm>
                  <a:off x="10439165" y="304800"/>
                  <a:ext cx="1014260" cy="267070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0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SRM2786</a:t>
                  </a:r>
                  <a:r>
                    <a:rPr lang="ru-RU" sz="1100" baseline="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, </a:t>
                  </a:r>
                  <a:r>
                    <a:rPr lang="ru-RU" sz="1100" baseline="0">
                      <a:latin typeface="Calibri" panose="020F0502020204030204" pitchFamily="34" charset="0"/>
                      <a:cs typeface="Calibri" panose="020F0502020204030204" pitchFamily="34" charset="0"/>
                    </a:rPr>
                    <a:t>µ</a:t>
                  </a:r>
                  <a:r>
                    <a:rPr lang="en-US" sz="1100" baseline="0">
                      <a:latin typeface="Calibri" panose="020F0502020204030204" pitchFamily="34" charset="0"/>
                      <a:cs typeface="Calibri" panose="020F0502020204030204" pitchFamily="34" charset="0"/>
                    </a:rPr>
                    <a:t>g</a:t>
                  </a:r>
                  <a:endPara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97" name="TextBox 96"/>
              <xdr:cNvSpPr txBox="1"/>
            </xdr:nvSpPr>
            <xdr:spPr>
              <a:xfrm>
                <a:off x="11089303" y="1134676"/>
                <a:ext cx="319304" cy="25753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sp macro="" textlink="">
          <xdr:nvSpPr>
            <xdr:cNvPr id="98" name="TextBox 97"/>
            <xdr:cNvSpPr txBox="1"/>
          </xdr:nvSpPr>
          <xdr:spPr>
            <a:xfrm>
              <a:off x="10582173" y="972527"/>
              <a:ext cx="328695" cy="2575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cxnSp macro="">
        <xdr:nvCxnSpPr>
          <xdr:cNvPr id="101" name="Прямая соединительная линия 100"/>
          <xdr:cNvCxnSpPr/>
        </xdr:nvCxnSpPr>
        <xdr:spPr>
          <a:xfrm>
            <a:off x="11070521" y="1125138"/>
            <a:ext cx="216000" cy="0"/>
          </a:xfrm>
          <a:prstGeom prst="line">
            <a:avLst/>
          </a:prstGeom>
          <a:ln w="158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581025</xdr:colOff>
      <xdr:row>16</xdr:row>
      <xdr:rowOff>314325</xdr:rowOff>
    </xdr:from>
    <xdr:to>
      <xdr:col>20</xdr:col>
      <xdr:colOff>304800</xdr:colOff>
      <xdr:row>25</xdr:row>
      <xdr:rowOff>142875</xdr:rowOff>
    </xdr:to>
    <xdr:grpSp>
      <xdr:nvGrpSpPr>
        <xdr:cNvPr id="110598" name="Группа 108"/>
        <xdr:cNvGrpSpPr>
          <a:grpSpLocks/>
        </xdr:cNvGrpSpPr>
      </xdr:nvGrpSpPr>
      <xdr:grpSpPr bwMode="auto">
        <a:xfrm>
          <a:off x="10334625" y="4124325"/>
          <a:ext cx="2190750" cy="2305050"/>
          <a:chOff x="10267950" y="4152900"/>
          <a:chExt cx="2159998" cy="2308350"/>
        </a:xfrm>
      </xdr:grpSpPr>
      <xdr:grpSp>
        <xdr:nvGrpSpPr>
          <xdr:cNvPr id="110677" name="Группа 74"/>
          <xdr:cNvGrpSpPr>
            <a:grpSpLocks/>
          </xdr:cNvGrpSpPr>
        </xdr:nvGrpSpPr>
        <xdr:grpSpPr bwMode="auto">
          <a:xfrm>
            <a:off x="10267950" y="4152900"/>
            <a:ext cx="2159998" cy="2308350"/>
            <a:chOff x="10267950" y="4152900"/>
            <a:chExt cx="2159998" cy="2308350"/>
          </a:xfrm>
        </xdr:grpSpPr>
        <xdr:grpSp>
          <xdr:nvGrpSpPr>
            <xdr:cNvPr id="110679" name="Группа 18"/>
            <xdr:cNvGrpSpPr>
              <a:grpSpLocks/>
            </xdr:cNvGrpSpPr>
          </xdr:nvGrpSpPr>
          <xdr:grpSpPr bwMode="auto">
            <a:xfrm>
              <a:off x="10267950" y="4152900"/>
              <a:ext cx="2159998" cy="2308350"/>
              <a:chOff x="10267950" y="4152900"/>
              <a:chExt cx="2159998" cy="2308350"/>
            </a:xfrm>
          </xdr:grpSpPr>
          <xdr:grpSp>
            <xdr:nvGrpSpPr>
              <xdr:cNvPr id="110681" name="Группа 101"/>
              <xdr:cNvGrpSpPr>
                <a:grpSpLocks/>
              </xdr:cNvGrpSpPr>
            </xdr:nvGrpSpPr>
            <xdr:grpSpPr bwMode="auto">
              <a:xfrm>
                <a:off x="10267950" y="4152900"/>
                <a:ext cx="2159998" cy="2308350"/>
                <a:chOff x="9753600" y="381000"/>
                <a:chExt cx="2159998" cy="2308350"/>
              </a:xfrm>
            </xdr:grpSpPr>
            <xdr:grpSp>
              <xdr:nvGrpSpPr>
                <xdr:cNvPr id="110683" name="Группа 102"/>
                <xdr:cNvGrpSpPr>
                  <a:grpSpLocks/>
                </xdr:cNvGrpSpPr>
              </xdr:nvGrpSpPr>
              <xdr:grpSpPr bwMode="auto">
                <a:xfrm>
                  <a:off x="9753600" y="381000"/>
                  <a:ext cx="2159998" cy="2308350"/>
                  <a:chOff x="9753600" y="381000"/>
                  <a:chExt cx="2159998" cy="2308350"/>
                </a:xfrm>
              </xdr:grpSpPr>
              <xdr:graphicFrame macro="">
                <xdr:nvGraphicFramePr>
                  <xdr:cNvPr id="110685" name="Диаграмма 104"/>
                  <xdr:cNvGraphicFramePr>
                    <a:graphicFrameLocks/>
                  </xdr:cNvGraphicFramePr>
                </xdr:nvGraphicFramePr>
                <xdr:xfrm>
                  <a:off x="9753600" y="381000"/>
                  <a:ext cx="2159998" cy="2308350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6"/>
                  </a:graphicData>
                </a:graphic>
              </xdr:graphicFrame>
              <xdr:sp macro="" textlink="">
                <xdr:nvSpPr>
                  <xdr:cNvPr id="106" name="TextBox 105"/>
                  <xdr:cNvSpPr txBox="1"/>
                </xdr:nvSpPr>
                <xdr:spPr>
                  <a:xfrm>
                    <a:off x="11293772" y="695775"/>
                    <a:ext cx="328695" cy="257543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104" name="TextBox 103"/>
                <xdr:cNvSpPr txBox="1"/>
              </xdr:nvSpPr>
              <xdr:spPr>
                <a:xfrm>
                  <a:off x="11528555" y="829316"/>
                  <a:ext cx="319304" cy="25754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107" name="TextBox 106"/>
              <xdr:cNvSpPr txBox="1"/>
            </xdr:nvSpPr>
            <xdr:spPr>
              <a:xfrm>
                <a:off x="11526384" y="5011377"/>
                <a:ext cx="197217" cy="25754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cxnSp macro="">
          <xdr:nvCxnSpPr>
            <xdr:cNvPr id="29" name="Прямая соединительная линия 28"/>
            <xdr:cNvCxnSpPr/>
          </xdr:nvCxnSpPr>
          <xdr:spPr>
            <a:xfrm>
              <a:off x="11441862" y="4973223"/>
              <a:ext cx="197217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08" name="TextBox 107"/>
          <xdr:cNvSpPr txBox="1"/>
        </xdr:nvSpPr>
        <xdr:spPr>
          <a:xfrm>
            <a:off x="11432471" y="4791989"/>
            <a:ext cx="197217" cy="25754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428625</xdr:colOff>
      <xdr:row>16</xdr:row>
      <xdr:rowOff>295275</xdr:rowOff>
    </xdr:from>
    <xdr:to>
      <xdr:col>19</xdr:col>
      <xdr:colOff>206311</xdr:colOff>
      <xdr:row>16</xdr:row>
      <xdr:rowOff>559835</xdr:rowOff>
    </xdr:to>
    <xdr:sp macro="" textlink="">
      <xdr:nvSpPr>
        <xdr:cNvPr id="126" name="TextBox 125"/>
        <xdr:cNvSpPr txBox="1"/>
      </xdr:nvSpPr>
      <xdr:spPr>
        <a:xfrm>
          <a:off x="10791825" y="4105275"/>
          <a:ext cx="102546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SRM2786</a:t>
          </a:r>
          <a:r>
            <a:rPr lang="ru-RU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, </a:t>
          </a:r>
          <a:r>
            <a:rPr lang="ru-RU" sz="1100" baseline="0">
              <a:latin typeface="Calibri" panose="020F0502020204030204" pitchFamily="34" charset="0"/>
              <a:cs typeface="Calibri" panose="020F0502020204030204" pitchFamily="34" charset="0"/>
            </a:rPr>
            <a:t>µ</a:t>
          </a:r>
          <a:r>
            <a:rPr lang="en-US" sz="1100" baseline="0">
              <a:latin typeface="Calibri" panose="020F0502020204030204" pitchFamily="34" charset="0"/>
              <a:cs typeface="Calibri" panose="020F0502020204030204" pitchFamily="34" charset="0"/>
            </a:rPr>
            <a:t>g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16</xdr:col>
      <xdr:colOff>561975</xdr:colOff>
      <xdr:row>30</xdr:row>
      <xdr:rowOff>581025</xdr:rowOff>
    </xdr:from>
    <xdr:to>
      <xdr:col>20</xdr:col>
      <xdr:colOff>257175</xdr:colOff>
      <xdr:row>41</xdr:row>
      <xdr:rowOff>28575</xdr:rowOff>
    </xdr:to>
    <xdr:grpSp>
      <xdr:nvGrpSpPr>
        <xdr:cNvPr id="110600" name="Группа 124"/>
        <xdr:cNvGrpSpPr>
          <a:grpSpLocks/>
        </xdr:cNvGrpSpPr>
      </xdr:nvGrpSpPr>
      <xdr:grpSpPr bwMode="auto">
        <a:xfrm>
          <a:off x="10315575" y="7820025"/>
          <a:ext cx="2162175" cy="2305050"/>
          <a:chOff x="10315575" y="7820025"/>
          <a:chExt cx="2159998" cy="2308350"/>
        </a:xfrm>
      </xdr:grpSpPr>
      <xdr:grpSp>
        <xdr:nvGrpSpPr>
          <xdr:cNvPr id="110663" name="Группа 122"/>
          <xdr:cNvGrpSpPr>
            <a:grpSpLocks/>
          </xdr:cNvGrpSpPr>
        </xdr:nvGrpSpPr>
        <xdr:grpSpPr bwMode="auto">
          <a:xfrm>
            <a:off x="10315575" y="7820025"/>
            <a:ext cx="2159998" cy="2308350"/>
            <a:chOff x="10315575" y="7820025"/>
            <a:chExt cx="2159998" cy="2308350"/>
          </a:xfrm>
        </xdr:grpSpPr>
        <xdr:grpSp>
          <xdr:nvGrpSpPr>
            <xdr:cNvPr id="110665" name="Группа 110"/>
            <xdr:cNvGrpSpPr>
              <a:grpSpLocks/>
            </xdr:cNvGrpSpPr>
          </xdr:nvGrpSpPr>
          <xdr:grpSpPr bwMode="auto">
            <a:xfrm>
              <a:off x="10315575" y="7820025"/>
              <a:ext cx="2159998" cy="2308350"/>
              <a:chOff x="9858375" y="7534275"/>
              <a:chExt cx="2159998" cy="2308350"/>
            </a:xfrm>
          </xdr:grpSpPr>
          <xdr:grpSp>
            <xdr:nvGrpSpPr>
              <xdr:cNvPr id="110667" name="Группа 111"/>
              <xdr:cNvGrpSpPr>
                <a:grpSpLocks/>
              </xdr:cNvGrpSpPr>
            </xdr:nvGrpSpPr>
            <xdr:grpSpPr bwMode="auto">
              <a:xfrm>
                <a:off x="9858375" y="7534275"/>
                <a:ext cx="2159998" cy="2308350"/>
                <a:chOff x="9858375" y="7534275"/>
                <a:chExt cx="2159998" cy="2308350"/>
              </a:xfrm>
            </xdr:grpSpPr>
            <xdr:grpSp>
              <xdr:nvGrpSpPr>
                <xdr:cNvPr id="110669" name="Группа 113"/>
                <xdr:cNvGrpSpPr>
                  <a:grpSpLocks/>
                </xdr:cNvGrpSpPr>
              </xdr:nvGrpSpPr>
              <xdr:grpSpPr bwMode="auto">
                <a:xfrm>
                  <a:off x="9858375" y="7534275"/>
                  <a:ext cx="2159998" cy="2308350"/>
                  <a:chOff x="9858375" y="7534275"/>
                  <a:chExt cx="2159998" cy="2308350"/>
                </a:xfrm>
              </xdr:grpSpPr>
              <xdr:grpSp>
                <xdr:nvGrpSpPr>
                  <xdr:cNvPr id="110671" name="Группа 115"/>
                  <xdr:cNvGrpSpPr>
                    <a:grpSpLocks/>
                  </xdr:cNvGrpSpPr>
                </xdr:nvGrpSpPr>
                <xdr:grpSpPr bwMode="auto">
                  <a:xfrm>
                    <a:off x="9858375" y="7534275"/>
                    <a:ext cx="2159998" cy="2308350"/>
                    <a:chOff x="9753600" y="381000"/>
                    <a:chExt cx="2159998" cy="2308350"/>
                  </a:xfrm>
                </xdr:grpSpPr>
                <xdr:grpSp>
                  <xdr:nvGrpSpPr>
                    <xdr:cNvPr id="110673" name="Группа 117"/>
                    <xdr:cNvGrpSpPr>
                      <a:grpSpLocks/>
                    </xdr:cNvGrpSpPr>
                  </xdr:nvGrpSpPr>
                  <xdr:grpSpPr bwMode="auto">
                    <a:xfrm>
                      <a:off x="9753600" y="381000"/>
                      <a:ext cx="2159998" cy="2308350"/>
                      <a:chOff x="9753600" y="381000"/>
                      <a:chExt cx="2159998" cy="2308350"/>
                    </a:xfrm>
                  </xdr:grpSpPr>
                  <xdr:graphicFrame macro="">
                    <xdr:nvGraphicFramePr>
                      <xdr:cNvPr id="110675" name="Диаграмма 119"/>
                      <xdr:cNvGraphicFramePr>
                        <a:graphicFrameLocks/>
                      </xdr:cNvGraphicFramePr>
                    </xdr:nvGraphicFramePr>
                    <xdr:xfrm>
                      <a:off x="9753600" y="381000"/>
                      <a:ext cx="2159998" cy="230835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7"/>
                      </a:graphicData>
                    </a:graphic>
                  </xdr:graphicFrame>
                  <xdr:sp macro="" textlink="">
                    <xdr:nvSpPr>
                      <xdr:cNvPr id="121" name="TextBox 120"/>
                      <xdr:cNvSpPr txBox="1"/>
                    </xdr:nvSpPr>
                    <xdr:spPr>
                      <a:xfrm>
                        <a:off x="10362586" y="1077320"/>
                        <a:ext cx="323524" cy="257543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§§</a:t>
                        </a:r>
                      </a:p>
                    </xdr:txBody>
                  </xdr:sp>
                </xdr:grpSp>
                <xdr:sp macro="" textlink="">
                  <xdr:nvSpPr>
                    <xdr:cNvPr id="119" name="TextBox 118"/>
                    <xdr:cNvSpPr txBox="1"/>
                  </xdr:nvSpPr>
                  <xdr:spPr>
                    <a:xfrm>
                      <a:off x="10952542" y="1306248"/>
                      <a:ext cx="323524" cy="257543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117" name="TextBox 116"/>
                  <xdr:cNvSpPr txBox="1"/>
                </xdr:nvSpPr>
                <xdr:spPr>
                  <a:xfrm>
                    <a:off x="11590180" y="7953975"/>
                    <a:ext cx="323524" cy="257543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cxnSp macro="">
              <xdr:nvCxnSpPr>
                <xdr:cNvPr id="115" name="Прямая соединительная линия 114"/>
                <xdr:cNvCxnSpPr/>
              </xdr:nvCxnSpPr>
              <xdr:spPr>
                <a:xfrm>
                  <a:off x="11066832" y="8421368"/>
                  <a:ext cx="199824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13" name="TextBox 112"/>
              <xdr:cNvSpPr txBox="1"/>
            </xdr:nvSpPr>
            <xdr:spPr>
              <a:xfrm>
                <a:off x="11000224" y="8230595"/>
                <a:ext cx="323524" cy="19077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22" name="Прямая соединительная линия 121"/>
            <xdr:cNvCxnSpPr/>
          </xdr:nvCxnSpPr>
          <xdr:spPr>
            <a:xfrm>
              <a:off x="12028349" y="8239725"/>
              <a:ext cx="199824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24" name="TextBox 123"/>
          <xdr:cNvSpPr txBox="1"/>
        </xdr:nvSpPr>
        <xdr:spPr>
          <a:xfrm>
            <a:off x="11961741" y="8029875"/>
            <a:ext cx="323524" cy="1907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476250</xdr:colOff>
      <xdr:row>30</xdr:row>
      <xdr:rowOff>504825</xdr:rowOff>
    </xdr:from>
    <xdr:to>
      <xdr:col>19</xdr:col>
      <xdr:colOff>253936</xdr:colOff>
      <xdr:row>30</xdr:row>
      <xdr:rowOff>769385</xdr:rowOff>
    </xdr:to>
    <xdr:sp macro="" textlink="">
      <xdr:nvSpPr>
        <xdr:cNvPr id="127" name="TextBox 126"/>
        <xdr:cNvSpPr txBox="1"/>
      </xdr:nvSpPr>
      <xdr:spPr>
        <a:xfrm>
          <a:off x="10839450" y="7743825"/>
          <a:ext cx="102546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SRM2786</a:t>
          </a:r>
          <a:r>
            <a:rPr lang="ru-RU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, </a:t>
          </a:r>
          <a:r>
            <a:rPr lang="ru-RU" sz="1100" baseline="0">
              <a:latin typeface="Calibri" panose="020F0502020204030204" pitchFamily="34" charset="0"/>
              <a:cs typeface="Calibri" panose="020F0502020204030204" pitchFamily="34" charset="0"/>
            </a:rPr>
            <a:t>µ</a:t>
          </a:r>
          <a:r>
            <a:rPr lang="en-US" sz="1100" baseline="0">
              <a:latin typeface="Calibri" panose="020F0502020204030204" pitchFamily="34" charset="0"/>
              <a:cs typeface="Calibri" panose="020F0502020204030204" pitchFamily="34" charset="0"/>
            </a:rPr>
            <a:t>g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12</xdr:col>
      <xdr:colOff>533400</xdr:colOff>
      <xdr:row>16</xdr:row>
      <xdr:rowOff>171450</xdr:rowOff>
    </xdr:from>
    <xdr:to>
      <xdr:col>16</xdr:col>
      <xdr:colOff>257175</xdr:colOff>
      <xdr:row>25</xdr:row>
      <xdr:rowOff>38100</xdr:rowOff>
    </xdr:to>
    <xdr:grpSp>
      <xdr:nvGrpSpPr>
        <xdr:cNvPr id="110602" name="Группа 89"/>
        <xdr:cNvGrpSpPr>
          <a:grpSpLocks/>
        </xdr:cNvGrpSpPr>
      </xdr:nvGrpSpPr>
      <xdr:grpSpPr bwMode="auto">
        <a:xfrm>
          <a:off x="7848600" y="3981450"/>
          <a:ext cx="2162175" cy="2343150"/>
          <a:chOff x="7848600" y="3981450"/>
          <a:chExt cx="2159998" cy="2346450"/>
        </a:xfrm>
      </xdr:grpSpPr>
      <xdr:grpSp>
        <xdr:nvGrpSpPr>
          <xdr:cNvPr id="110657" name="Группа 10"/>
          <xdr:cNvGrpSpPr>
            <a:grpSpLocks/>
          </xdr:cNvGrpSpPr>
        </xdr:nvGrpSpPr>
        <xdr:grpSpPr bwMode="auto">
          <a:xfrm>
            <a:off x="7848600" y="4019550"/>
            <a:ext cx="2159998" cy="2308350"/>
            <a:chOff x="9753600" y="381000"/>
            <a:chExt cx="2159998" cy="2308350"/>
          </a:xfrm>
        </xdr:grpSpPr>
        <xdr:grpSp>
          <xdr:nvGrpSpPr>
            <xdr:cNvPr id="110659" name="Группа 11"/>
            <xdr:cNvGrpSpPr>
              <a:grpSpLocks/>
            </xdr:cNvGrpSpPr>
          </xdr:nvGrpSpPr>
          <xdr:grpSpPr bwMode="auto">
            <a:xfrm>
              <a:off x="9753600" y="381000"/>
              <a:ext cx="2159998" cy="2308350"/>
              <a:chOff x="9753600" y="381000"/>
              <a:chExt cx="2159998" cy="2308350"/>
            </a:xfrm>
          </xdr:grpSpPr>
          <xdr:graphicFrame macro="">
            <xdr:nvGraphicFramePr>
              <xdr:cNvPr id="110661" name="Диаграмма 17"/>
              <xdr:cNvGraphicFramePr>
                <a:graphicFrameLocks/>
              </xdr:cNvGraphicFramePr>
            </xdr:nvGraphicFramePr>
            <xdr:xfrm>
              <a:off x="9753600" y="381000"/>
              <a:ext cx="2159998" cy="230835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8"/>
              </a:graphicData>
            </a:graphic>
          </xdr:graphicFrame>
          <xdr:sp macro="" textlink="">
            <xdr:nvSpPr>
              <xdr:cNvPr id="15" name="TextBox 14"/>
              <xdr:cNvSpPr txBox="1"/>
            </xdr:nvSpPr>
            <xdr:spPr>
              <a:xfrm>
                <a:off x="11304612" y="934282"/>
                <a:ext cx="323524" cy="25753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sp macro="" textlink="">
          <xdr:nvSpPr>
            <xdr:cNvPr id="13" name="TextBox 12"/>
            <xdr:cNvSpPr txBox="1"/>
          </xdr:nvSpPr>
          <xdr:spPr>
            <a:xfrm>
              <a:off x="11523466" y="686283"/>
              <a:ext cx="323524" cy="257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§§</a:t>
              </a:r>
            </a:p>
          </xdr:txBody>
        </xdr:sp>
      </xdr:grpSp>
      <xdr:sp macro="" textlink="">
        <xdr:nvSpPr>
          <xdr:cNvPr id="128" name="TextBox 127"/>
          <xdr:cNvSpPr txBox="1"/>
        </xdr:nvSpPr>
        <xdr:spPr>
          <a:xfrm>
            <a:off x="8486132" y="3981450"/>
            <a:ext cx="1027664" cy="2670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SRM</a:t>
            </a:r>
            <a:r>
              <a:rPr lang="ru-RU" sz="1000">
                <a:latin typeface="Times New Roman" panose="02020603050405020304" pitchFamily="18" charset="0"/>
                <a:cs typeface="Times New Roman" panose="02020603050405020304" pitchFamily="18" charset="0"/>
              </a:rPr>
              <a:t>1650</a:t>
            </a:r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  <a:r>
              <a:rPr lang="ru-RU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, </a:t>
            </a:r>
            <a:r>
              <a:rPr lang="ru-RU" sz="1100" baseline="0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100" baseline="0">
                <a:latin typeface="Calibri" panose="020F0502020204030204" pitchFamily="34" charset="0"/>
                <a:cs typeface="Calibri" panose="020F0502020204030204" pitchFamily="34" charset="0"/>
              </a:rPr>
              <a:t>g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13</xdr:col>
      <xdr:colOff>104775</xdr:colOff>
      <xdr:row>30</xdr:row>
      <xdr:rowOff>342900</xdr:rowOff>
    </xdr:from>
    <xdr:to>
      <xdr:col>16</xdr:col>
      <xdr:colOff>438150</xdr:colOff>
      <xdr:row>40</xdr:row>
      <xdr:rowOff>171450</xdr:rowOff>
    </xdr:to>
    <xdr:grpSp>
      <xdr:nvGrpSpPr>
        <xdr:cNvPr id="110603" name="Группа 90"/>
        <xdr:cNvGrpSpPr>
          <a:grpSpLocks/>
        </xdr:cNvGrpSpPr>
      </xdr:nvGrpSpPr>
      <xdr:grpSpPr bwMode="auto">
        <a:xfrm>
          <a:off x="8029575" y="7581900"/>
          <a:ext cx="2162175" cy="2495550"/>
          <a:chOff x="8029575" y="7581900"/>
          <a:chExt cx="2159998" cy="2498850"/>
        </a:xfrm>
      </xdr:grpSpPr>
      <xdr:grpSp>
        <xdr:nvGrpSpPr>
          <xdr:cNvPr id="110645" name="Группа 31"/>
          <xdr:cNvGrpSpPr>
            <a:grpSpLocks/>
          </xdr:cNvGrpSpPr>
        </xdr:nvGrpSpPr>
        <xdr:grpSpPr bwMode="auto">
          <a:xfrm>
            <a:off x="8029575" y="7772400"/>
            <a:ext cx="2159998" cy="2308350"/>
            <a:chOff x="9858375" y="7534275"/>
            <a:chExt cx="2159998" cy="2308350"/>
          </a:xfrm>
        </xdr:grpSpPr>
        <xdr:grpSp>
          <xdr:nvGrpSpPr>
            <xdr:cNvPr id="110647" name="Группа 29"/>
            <xdr:cNvGrpSpPr>
              <a:grpSpLocks/>
            </xdr:cNvGrpSpPr>
          </xdr:nvGrpSpPr>
          <xdr:grpSpPr bwMode="auto">
            <a:xfrm>
              <a:off x="9858375" y="7534275"/>
              <a:ext cx="2159998" cy="2308350"/>
              <a:chOff x="9858375" y="7534275"/>
              <a:chExt cx="2159998" cy="2308350"/>
            </a:xfrm>
          </xdr:grpSpPr>
          <xdr:grpSp>
            <xdr:nvGrpSpPr>
              <xdr:cNvPr id="110649" name="Группа 25"/>
              <xdr:cNvGrpSpPr>
                <a:grpSpLocks/>
              </xdr:cNvGrpSpPr>
            </xdr:nvGrpSpPr>
            <xdr:grpSpPr bwMode="auto">
              <a:xfrm>
                <a:off x="9858375" y="7534275"/>
                <a:ext cx="2159998" cy="2308350"/>
                <a:chOff x="9858375" y="7534275"/>
                <a:chExt cx="2159998" cy="2308350"/>
              </a:xfrm>
            </xdr:grpSpPr>
            <xdr:grpSp>
              <xdr:nvGrpSpPr>
                <xdr:cNvPr id="110651" name="Группа 19"/>
                <xdr:cNvGrpSpPr>
                  <a:grpSpLocks/>
                </xdr:cNvGrpSpPr>
              </xdr:nvGrpSpPr>
              <xdr:grpSpPr bwMode="auto">
                <a:xfrm>
                  <a:off x="9858375" y="7534275"/>
                  <a:ext cx="2159998" cy="2308350"/>
                  <a:chOff x="9753600" y="381000"/>
                  <a:chExt cx="2159998" cy="2308350"/>
                </a:xfrm>
              </xdr:grpSpPr>
              <xdr:grpSp>
                <xdr:nvGrpSpPr>
                  <xdr:cNvPr id="110653" name="Группа 20"/>
                  <xdr:cNvGrpSpPr>
                    <a:grpSpLocks/>
                  </xdr:cNvGrpSpPr>
                </xdr:nvGrpSpPr>
                <xdr:grpSpPr bwMode="auto">
                  <a:xfrm>
                    <a:off x="9753600" y="381000"/>
                    <a:ext cx="2159998" cy="2308350"/>
                    <a:chOff x="9753600" y="381000"/>
                    <a:chExt cx="2159998" cy="2308350"/>
                  </a:xfrm>
                </xdr:grpSpPr>
                <xdr:graphicFrame macro="">
                  <xdr:nvGraphicFramePr>
                    <xdr:cNvPr id="110655" name="Диаграмма 22"/>
                    <xdr:cNvGraphicFramePr>
                      <a:graphicFrameLocks/>
                    </xdr:cNvGraphicFramePr>
                  </xdr:nvGraphicFramePr>
                  <xdr:xfrm>
                    <a:off x="9753600" y="381000"/>
                    <a:ext cx="2159998" cy="230835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9"/>
                    </a:graphicData>
                  </a:graphic>
                </xdr:graphicFrame>
                <xdr:sp macro="" textlink="">
                  <xdr:nvSpPr>
                    <xdr:cNvPr id="24" name="TextBox 23"/>
                    <xdr:cNvSpPr txBox="1"/>
                  </xdr:nvSpPr>
                  <xdr:spPr>
                    <a:xfrm>
                      <a:off x="10372102" y="667380"/>
                      <a:ext cx="323524" cy="257515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22" name="TextBox 21"/>
                  <xdr:cNvSpPr txBox="1"/>
                </xdr:nvSpPr>
                <xdr:spPr>
                  <a:xfrm>
                    <a:off x="10904965" y="552929"/>
                    <a:ext cx="323524" cy="257515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25" name="TextBox 24"/>
                <xdr:cNvSpPr txBox="1"/>
              </xdr:nvSpPr>
              <xdr:spPr>
                <a:xfrm>
                  <a:off x="11628241" y="7772967"/>
                  <a:ext cx="323524" cy="257515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cxnSp macro="">
            <xdr:nvCxnSpPr>
              <xdr:cNvPr id="28" name="Прямая соединительная линия 27"/>
              <xdr:cNvCxnSpPr/>
            </xdr:nvCxnSpPr>
            <xdr:spPr>
              <a:xfrm>
                <a:off x="11000224" y="7715742"/>
                <a:ext cx="199824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31" name="TextBox 30"/>
            <xdr:cNvSpPr txBox="1"/>
          </xdr:nvSpPr>
          <xdr:spPr>
            <a:xfrm>
              <a:off x="10952647" y="7534527"/>
              <a:ext cx="323524" cy="1907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129" name="TextBox 128"/>
          <xdr:cNvSpPr txBox="1"/>
        </xdr:nvSpPr>
        <xdr:spPr>
          <a:xfrm>
            <a:off x="8305522" y="7581900"/>
            <a:ext cx="1027664" cy="2670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SRM</a:t>
            </a:r>
            <a:r>
              <a:rPr lang="ru-RU" sz="1000">
                <a:latin typeface="Times New Roman" panose="02020603050405020304" pitchFamily="18" charset="0"/>
                <a:cs typeface="Times New Roman" panose="02020603050405020304" pitchFamily="18" charset="0"/>
              </a:rPr>
              <a:t>1650</a:t>
            </a:r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  <a:r>
              <a:rPr lang="ru-RU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, </a:t>
            </a:r>
            <a:r>
              <a:rPr lang="ru-RU" sz="1100" baseline="0">
                <a:latin typeface="Calibri" panose="020F0502020204030204" pitchFamily="34" charset="0"/>
                <a:cs typeface="Calibri" panose="020F0502020204030204" pitchFamily="34" charset="0"/>
              </a:rPr>
              <a:t>µ</a:t>
            </a:r>
            <a:r>
              <a:rPr lang="en-US" sz="1100" baseline="0">
                <a:latin typeface="Calibri" panose="020F0502020204030204" pitchFamily="34" charset="0"/>
                <a:cs typeface="Calibri" panose="020F0502020204030204" pitchFamily="34" charset="0"/>
              </a:rPr>
              <a:t>g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447675</xdr:colOff>
      <xdr:row>56</xdr:row>
      <xdr:rowOff>333375</xdr:rowOff>
    </xdr:from>
    <xdr:to>
      <xdr:col>21</xdr:col>
      <xdr:colOff>114300</xdr:colOff>
      <xdr:row>65</xdr:row>
      <xdr:rowOff>161925</xdr:rowOff>
    </xdr:to>
    <xdr:grpSp>
      <xdr:nvGrpSpPr>
        <xdr:cNvPr id="110604" name="Группа 140"/>
        <xdr:cNvGrpSpPr>
          <a:grpSpLocks/>
        </xdr:cNvGrpSpPr>
      </xdr:nvGrpSpPr>
      <xdr:grpSpPr bwMode="auto">
        <a:xfrm>
          <a:off x="10810875" y="14049375"/>
          <a:ext cx="2162175" cy="2305050"/>
          <a:chOff x="9839325" y="13963650"/>
          <a:chExt cx="2159998" cy="2308350"/>
        </a:xfrm>
      </xdr:grpSpPr>
      <xdr:grpSp>
        <xdr:nvGrpSpPr>
          <xdr:cNvPr id="110631" name="Группа 141"/>
          <xdr:cNvGrpSpPr>
            <a:grpSpLocks/>
          </xdr:cNvGrpSpPr>
        </xdr:nvGrpSpPr>
        <xdr:grpSpPr bwMode="auto">
          <a:xfrm>
            <a:off x="9839325" y="13963650"/>
            <a:ext cx="2159998" cy="2308350"/>
            <a:chOff x="9839325" y="13963650"/>
            <a:chExt cx="2159998" cy="2308350"/>
          </a:xfrm>
        </xdr:grpSpPr>
        <xdr:grpSp>
          <xdr:nvGrpSpPr>
            <xdr:cNvPr id="110633" name="Группа 143"/>
            <xdr:cNvGrpSpPr>
              <a:grpSpLocks/>
            </xdr:cNvGrpSpPr>
          </xdr:nvGrpSpPr>
          <xdr:grpSpPr bwMode="auto">
            <a:xfrm>
              <a:off x="9839325" y="13963650"/>
              <a:ext cx="2159998" cy="2308350"/>
              <a:chOff x="9858375" y="7534275"/>
              <a:chExt cx="2159998" cy="2308350"/>
            </a:xfrm>
          </xdr:grpSpPr>
          <xdr:grpSp>
            <xdr:nvGrpSpPr>
              <xdr:cNvPr id="110635" name="Группа 145"/>
              <xdr:cNvGrpSpPr>
                <a:grpSpLocks/>
              </xdr:cNvGrpSpPr>
            </xdr:nvGrpSpPr>
            <xdr:grpSpPr bwMode="auto">
              <a:xfrm>
                <a:off x="9858375" y="7534275"/>
                <a:ext cx="2159998" cy="2308350"/>
                <a:chOff x="9858375" y="7534275"/>
                <a:chExt cx="2159998" cy="2308350"/>
              </a:xfrm>
            </xdr:grpSpPr>
            <xdr:grpSp>
              <xdr:nvGrpSpPr>
                <xdr:cNvPr id="110637" name="Группа 147"/>
                <xdr:cNvGrpSpPr>
                  <a:grpSpLocks/>
                </xdr:cNvGrpSpPr>
              </xdr:nvGrpSpPr>
              <xdr:grpSpPr bwMode="auto">
                <a:xfrm>
                  <a:off x="9858375" y="7534275"/>
                  <a:ext cx="2159998" cy="2308350"/>
                  <a:chOff x="9858375" y="7534275"/>
                  <a:chExt cx="2159998" cy="2308350"/>
                </a:xfrm>
              </xdr:grpSpPr>
              <xdr:grpSp>
                <xdr:nvGrpSpPr>
                  <xdr:cNvPr id="110639" name="Группа 149"/>
                  <xdr:cNvGrpSpPr>
                    <a:grpSpLocks/>
                  </xdr:cNvGrpSpPr>
                </xdr:nvGrpSpPr>
                <xdr:grpSpPr bwMode="auto">
                  <a:xfrm>
                    <a:off x="9858375" y="7534275"/>
                    <a:ext cx="2159998" cy="2308350"/>
                    <a:chOff x="9753600" y="381000"/>
                    <a:chExt cx="2159998" cy="2308350"/>
                  </a:xfrm>
                </xdr:grpSpPr>
                <xdr:grpSp>
                  <xdr:nvGrpSpPr>
                    <xdr:cNvPr id="110641" name="Группа 151"/>
                    <xdr:cNvGrpSpPr>
                      <a:grpSpLocks/>
                    </xdr:cNvGrpSpPr>
                  </xdr:nvGrpSpPr>
                  <xdr:grpSpPr bwMode="auto">
                    <a:xfrm>
                      <a:off x="9753600" y="381000"/>
                      <a:ext cx="2159998" cy="2308350"/>
                      <a:chOff x="9753600" y="381000"/>
                      <a:chExt cx="2159998" cy="2308350"/>
                    </a:xfrm>
                  </xdr:grpSpPr>
                  <xdr:graphicFrame macro="">
                    <xdr:nvGraphicFramePr>
                      <xdr:cNvPr id="110643" name="Диаграмма 153"/>
                      <xdr:cNvGraphicFramePr>
                        <a:graphicFrameLocks/>
                      </xdr:cNvGraphicFramePr>
                    </xdr:nvGraphicFramePr>
                    <xdr:xfrm>
                      <a:off x="9753600" y="381000"/>
                      <a:ext cx="2159998" cy="230835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10"/>
                      </a:graphicData>
                    </a:graphic>
                  </xdr:graphicFrame>
                  <xdr:sp macro="" textlink="">
                    <xdr:nvSpPr>
                      <xdr:cNvPr id="155" name="TextBox 154"/>
                      <xdr:cNvSpPr txBox="1"/>
                    </xdr:nvSpPr>
                    <xdr:spPr>
                      <a:xfrm>
                        <a:off x="10419679" y="1125014"/>
                        <a:ext cx="323524" cy="257543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</a:t>
                        </a:r>
                      </a:p>
                    </xdr:txBody>
                  </xdr:sp>
                </xdr:grpSp>
                <xdr:sp macro="" textlink="">
                  <xdr:nvSpPr>
                    <xdr:cNvPr id="153" name="TextBox 152"/>
                    <xdr:cNvSpPr txBox="1"/>
                  </xdr:nvSpPr>
                  <xdr:spPr>
                    <a:xfrm>
                      <a:off x="11485405" y="791161"/>
                      <a:ext cx="323524" cy="257543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151" name="TextBox 150"/>
                  <xdr:cNvSpPr txBox="1"/>
                </xdr:nvSpPr>
                <xdr:spPr>
                  <a:xfrm>
                    <a:off x="11066832" y="8402291"/>
                    <a:ext cx="323524" cy="257543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</a:t>
                    </a:r>
                  </a:p>
                </xdr:txBody>
              </xdr:sp>
            </xdr:grpSp>
            <xdr:cxnSp macro="">
              <xdr:nvCxnSpPr>
                <xdr:cNvPr id="149" name="Прямая соединительная линия 148"/>
                <xdr:cNvCxnSpPr/>
              </xdr:nvCxnSpPr>
              <xdr:spPr>
                <a:xfrm>
                  <a:off x="11019255" y="8440445"/>
                  <a:ext cx="199824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47" name="TextBox 146"/>
              <xdr:cNvSpPr txBox="1"/>
            </xdr:nvSpPr>
            <xdr:spPr>
              <a:xfrm>
                <a:off x="10962163" y="8211518"/>
                <a:ext cx="323524" cy="19077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45" name="Прямая соединительная линия 144"/>
            <xdr:cNvCxnSpPr/>
          </xdr:nvCxnSpPr>
          <xdr:spPr>
            <a:xfrm>
              <a:off x="11542583" y="14354734"/>
              <a:ext cx="199824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43" name="TextBox 142"/>
          <xdr:cNvSpPr txBox="1"/>
        </xdr:nvSpPr>
        <xdr:spPr>
          <a:xfrm>
            <a:off x="11533068" y="14173500"/>
            <a:ext cx="323524" cy="1907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13</xdr:col>
      <xdr:colOff>466725</xdr:colOff>
      <xdr:row>43</xdr:row>
      <xdr:rowOff>190500</xdr:rowOff>
    </xdr:from>
    <xdr:to>
      <xdr:col>17</xdr:col>
      <xdr:colOff>190500</xdr:colOff>
      <xdr:row>52</xdr:row>
      <xdr:rowOff>76200</xdr:rowOff>
    </xdr:to>
    <xdr:grpSp>
      <xdr:nvGrpSpPr>
        <xdr:cNvPr id="110605" name="Группа 98"/>
        <xdr:cNvGrpSpPr>
          <a:grpSpLocks/>
        </xdr:cNvGrpSpPr>
      </xdr:nvGrpSpPr>
      <xdr:grpSpPr bwMode="auto">
        <a:xfrm>
          <a:off x="8391525" y="10668000"/>
          <a:ext cx="2162175" cy="2362200"/>
          <a:chOff x="8391525" y="10668000"/>
          <a:chExt cx="2159998" cy="2365500"/>
        </a:xfrm>
      </xdr:grpSpPr>
      <xdr:grpSp>
        <xdr:nvGrpSpPr>
          <xdr:cNvPr id="110619" name="Группа 32"/>
          <xdr:cNvGrpSpPr>
            <a:grpSpLocks/>
          </xdr:cNvGrpSpPr>
        </xdr:nvGrpSpPr>
        <xdr:grpSpPr bwMode="auto">
          <a:xfrm>
            <a:off x="8391525" y="10725150"/>
            <a:ext cx="2159998" cy="2308350"/>
            <a:chOff x="9858375" y="7534275"/>
            <a:chExt cx="2159998" cy="2308350"/>
          </a:xfrm>
        </xdr:grpSpPr>
        <xdr:grpSp>
          <xdr:nvGrpSpPr>
            <xdr:cNvPr id="110621" name="Группа 33"/>
            <xdr:cNvGrpSpPr>
              <a:grpSpLocks/>
            </xdr:cNvGrpSpPr>
          </xdr:nvGrpSpPr>
          <xdr:grpSpPr bwMode="auto">
            <a:xfrm>
              <a:off x="9858375" y="7534275"/>
              <a:ext cx="2159998" cy="2308350"/>
              <a:chOff x="9858375" y="7534275"/>
              <a:chExt cx="2159998" cy="2308350"/>
            </a:xfrm>
          </xdr:grpSpPr>
          <xdr:grpSp>
            <xdr:nvGrpSpPr>
              <xdr:cNvPr id="110623" name="Группа 35"/>
              <xdr:cNvGrpSpPr>
                <a:grpSpLocks/>
              </xdr:cNvGrpSpPr>
            </xdr:nvGrpSpPr>
            <xdr:grpSpPr bwMode="auto">
              <a:xfrm>
                <a:off x="9858375" y="7534275"/>
                <a:ext cx="2159998" cy="2308350"/>
                <a:chOff x="9858375" y="7534275"/>
                <a:chExt cx="2159998" cy="2308350"/>
              </a:xfrm>
            </xdr:grpSpPr>
            <xdr:grpSp>
              <xdr:nvGrpSpPr>
                <xdr:cNvPr id="110625" name="Группа 37"/>
                <xdr:cNvGrpSpPr>
                  <a:grpSpLocks/>
                </xdr:cNvGrpSpPr>
              </xdr:nvGrpSpPr>
              <xdr:grpSpPr bwMode="auto">
                <a:xfrm>
                  <a:off x="9858375" y="7534275"/>
                  <a:ext cx="2159998" cy="2308350"/>
                  <a:chOff x="9753600" y="381000"/>
                  <a:chExt cx="2159998" cy="2308350"/>
                </a:xfrm>
              </xdr:grpSpPr>
              <xdr:grpSp>
                <xdr:nvGrpSpPr>
                  <xdr:cNvPr id="110627" name="Группа 39"/>
                  <xdr:cNvGrpSpPr>
                    <a:grpSpLocks/>
                  </xdr:cNvGrpSpPr>
                </xdr:nvGrpSpPr>
                <xdr:grpSpPr bwMode="auto">
                  <a:xfrm>
                    <a:off x="9753600" y="381000"/>
                    <a:ext cx="2159998" cy="2308350"/>
                    <a:chOff x="9753600" y="381000"/>
                    <a:chExt cx="2159998" cy="2308350"/>
                  </a:xfrm>
                </xdr:grpSpPr>
                <xdr:graphicFrame macro="">
                  <xdr:nvGraphicFramePr>
                    <xdr:cNvPr id="110629" name="Диаграмма 41"/>
                    <xdr:cNvGraphicFramePr>
                      <a:graphicFrameLocks/>
                    </xdr:cNvGraphicFramePr>
                  </xdr:nvGraphicFramePr>
                  <xdr:xfrm>
                    <a:off x="9753600" y="381000"/>
                    <a:ext cx="2159998" cy="230835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11"/>
                    </a:graphicData>
                  </a:graphic>
                </xdr:graphicFrame>
                <xdr:sp macro="" textlink="">
                  <xdr:nvSpPr>
                    <xdr:cNvPr id="43" name="TextBox 42"/>
                    <xdr:cNvSpPr txBox="1"/>
                  </xdr:nvSpPr>
                  <xdr:spPr>
                    <a:xfrm>
                      <a:off x="10391132" y="934302"/>
                      <a:ext cx="323524" cy="257534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41" name="TextBox 40"/>
                  <xdr:cNvSpPr txBox="1"/>
                </xdr:nvSpPr>
                <xdr:spPr>
                  <a:xfrm>
                    <a:off x="11532982" y="867534"/>
                    <a:ext cx="323524" cy="257534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39" name="TextBox 38"/>
                <xdr:cNvSpPr txBox="1"/>
              </xdr:nvSpPr>
              <xdr:spPr>
                <a:xfrm>
                  <a:off x="11057317" y="8383264"/>
                  <a:ext cx="323524" cy="2575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cxnSp macro="">
            <xdr:nvCxnSpPr>
              <xdr:cNvPr id="37" name="Прямая соединительная линия 36"/>
              <xdr:cNvCxnSpPr/>
            </xdr:nvCxnSpPr>
            <xdr:spPr>
              <a:xfrm>
                <a:off x="11019255" y="8354649"/>
                <a:ext cx="199824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35" name="TextBox 34"/>
            <xdr:cNvSpPr txBox="1"/>
          </xdr:nvSpPr>
          <xdr:spPr>
            <a:xfrm>
              <a:off x="10971678" y="8163883"/>
              <a:ext cx="323524" cy="190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94" name="TextBox 93"/>
          <xdr:cNvSpPr txBox="1"/>
        </xdr:nvSpPr>
        <xdr:spPr>
          <a:xfrm>
            <a:off x="8838749" y="10668000"/>
            <a:ext cx="932510" cy="22891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SRM1650B,</a:t>
            </a:r>
            <a:r>
              <a:rPr lang="en-US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µg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238125</xdr:colOff>
      <xdr:row>43</xdr:row>
      <xdr:rowOff>304800</xdr:rowOff>
    </xdr:from>
    <xdr:to>
      <xdr:col>20</xdr:col>
      <xdr:colOff>542925</xdr:colOff>
      <xdr:row>52</xdr:row>
      <xdr:rowOff>133350</xdr:rowOff>
    </xdr:to>
    <xdr:grpSp>
      <xdr:nvGrpSpPr>
        <xdr:cNvPr id="110606" name="Группа 109"/>
        <xdr:cNvGrpSpPr>
          <a:grpSpLocks/>
        </xdr:cNvGrpSpPr>
      </xdr:nvGrpSpPr>
      <xdr:grpSpPr bwMode="auto">
        <a:xfrm>
          <a:off x="10601325" y="10782300"/>
          <a:ext cx="2162175" cy="2305050"/>
          <a:chOff x="10601325" y="10782300"/>
          <a:chExt cx="2159998" cy="2308350"/>
        </a:xfrm>
      </xdr:grpSpPr>
      <xdr:grpSp>
        <xdr:nvGrpSpPr>
          <xdr:cNvPr id="110607" name="Группа 129"/>
          <xdr:cNvGrpSpPr>
            <a:grpSpLocks/>
          </xdr:cNvGrpSpPr>
        </xdr:nvGrpSpPr>
        <xdr:grpSpPr bwMode="auto">
          <a:xfrm>
            <a:off x="10601325" y="10782300"/>
            <a:ext cx="2159998" cy="2308350"/>
            <a:chOff x="9858375" y="7534275"/>
            <a:chExt cx="2159998" cy="2308350"/>
          </a:xfrm>
        </xdr:grpSpPr>
        <xdr:grpSp>
          <xdr:nvGrpSpPr>
            <xdr:cNvPr id="110609" name="Группа 130"/>
            <xdr:cNvGrpSpPr>
              <a:grpSpLocks/>
            </xdr:cNvGrpSpPr>
          </xdr:nvGrpSpPr>
          <xdr:grpSpPr bwMode="auto">
            <a:xfrm>
              <a:off x="9858375" y="7534275"/>
              <a:ext cx="2159998" cy="2308350"/>
              <a:chOff x="9858375" y="7534275"/>
              <a:chExt cx="2159998" cy="2308350"/>
            </a:xfrm>
          </xdr:grpSpPr>
          <xdr:grpSp>
            <xdr:nvGrpSpPr>
              <xdr:cNvPr id="110611" name="Группа 132"/>
              <xdr:cNvGrpSpPr>
                <a:grpSpLocks/>
              </xdr:cNvGrpSpPr>
            </xdr:nvGrpSpPr>
            <xdr:grpSpPr bwMode="auto">
              <a:xfrm>
                <a:off x="9858375" y="7534275"/>
                <a:ext cx="2159998" cy="2308350"/>
                <a:chOff x="9858375" y="7534275"/>
                <a:chExt cx="2159998" cy="2308350"/>
              </a:xfrm>
            </xdr:grpSpPr>
            <xdr:grpSp>
              <xdr:nvGrpSpPr>
                <xdr:cNvPr id="110613" name="Группа 134"/>
                <xdr:cNvGrpSpPr>
                  <a:grpSpLocks/>
                </xdr:cNvGrpSpPr>
              </xdr:nvGrpSpPr>
              <xdr:grpSpPr bwMode="auto">
                <a:xfrm>
                  <a:off x="9858375" y="7534275"/>
                  <a:ext cx="2159998" cy="2308350"/>
                  <a:chOff x="9753600" y="381000"/>
                  <a:chExt cx="2159998" cy="2308350"/>
                </a:xfrm>
              </xdr:grpSpPr>
              <xdr:grpSp>
                <xdr:nvGrpSpPr>
                  <xdr:cNvPr id="110615" name="Группа 136"/>
                  <xdr:cNvGrpSpPr>
                    <a:grpSpLocks/>
                  </xdr:cNvGrpSpPr>
                </xdr:nvGrpSpPr>
                <xdr:grpSpPr bwMode="auto">
                  <a:xfrm>
                    <a:off x="9753600" y="381000"/>
                    <a:ext cx="2159998" cy="2308350"/>
                    <a:chOff x="9753600" y="381000"/>
                    <a:chExt cx="2159998" cy="2308350"/>
                  </a:xfrm>
                </xdr:grpSpPr>
                <xdr:graphicFrame macro="">
                  <xdr:nvGraphicFramePr>
                    <xdr:cNvPr id="110617" name="Диаграмма 138"/>
                    <xdr:cNvGraphicFramePr>
                      <a:graphicFrameLocks/>
                    </xdr:cNvGraphicFramePr>
                  </xdr:nvGraphicFramePr>
                  <xdr:xfrm>
                    <a:off x="9753600" y="381000"/>
                    <a:ext cx="2159998" cy="230835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12"/>
                    </a:graphicData>
                  </a:graphic>
                </xdr:graphicFrame>
                <xdr:sp macro="" textlink="">
                  <xdr:nvSpPr>
                    <xdr:cNvPr id="140" name="TextBox 139"/>
                    <xdr:cNvSpPr txBox="1"/>
                  </xdr:nvSpPr>
                  <xdr:spPr>
                    <a:xfrm>
                      <a:off x="10943026" y="905625"/>
                      <a:ext cx="323524" cy="257543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138" name="TextBox 137"/>
                  <xdr:cNvSpPr txBox="1"/>
                </xdr:nvSpPr>
                <xdr:spPr>
                  <a:xfrm>
                    <a:off x="11466374" y="638543"/>
                    <a:ext cx="323524" cy="257543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136" name="TextBox 135"/>
                <xdr:cNvSpPr txBox="1"/>
              </xdr:nvSpPr>
              <xdr:spPr>
                <a:xfrm>
                  <a:off x="11057317" y="8383214"/>
                  <a:ext cx="323524" cy="25754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cxnSp macro="">
            <xdr:nvCxnSpPr>
              <xdr:cNvPr id="134" name="Прямая соединительная линия 133"/>
              <xdr:cNvCxnSpPr/>
            </xdr:nvCxnSpPr>
            <xdr:spPr>
              <a:xfrm>
                <a:off x="11019255" y="8068439"/>
                <a:ext cx="199824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32" name="TextBox 131"/>
            <xdr:cNvSpPr txBox="1"/>
          </xdr:nvSpPr>
          <xdr:spPr>
            <a:xfrm>
              <a:off x="10971678" y="7896743"/>
              <a:ext cx="323524" cy="1907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100" name="TextBox 99"/>
          <xdr:cNvSpPr txBox="1"/>
        </xdr:nvSpPr>
        <xdr:spPr>
          <a:xfrm>
            <a:off x="11096126" y="10801377"/>
            <a:ext cx="837356" cy="22892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SRM2786, µg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0.53358</cdr:x>
      <cdr:y>0.27873</cdr:y>
    </cdr:from>
    <cdr:to>
      <cdr:x>0.63059</cdr:x>
      <cdr:y>0.36251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52526" y="643414"/>
          <a:ext cx="209541" cy="1933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3</xdr:row>
      <xdr:rowOff>95250</xdr:rowOff>
    </xdr:from>
    <xdr:to>
      <xdr:col>18</xdr:col>
      <xdr:colOff>381000</xdr:colOff>
      <xdr:row>18</xdr:row>
      <xdr:rowOff>142875</xdr:rowOff>
    </xdr:to>
    <xdr:grpSp>
      <xdr:nvGrpSpPr>
        <xdr:cNvPr id="19457" name="Группа 1"/>
        <xdr:cNvGrpSpPr>
          <a:grpSpLocks/>
        </xdr:cNvGrpSpPr>
      </xdr:nvGrpSpPr>
      <xdr:grpSpPr bwMode="auto">
        <a:xfrm>
          <a:off x="8534400" y="666750"/>
          <a:ext cx="3286125" cy="2905125"/>
          <a:chOff x="14195001" y="6396035"/>
          <a:chExt cx="6026574" cy="3795715"/>
        </a:xfrm>
      </xdr:grpSpPr>
      <xdr:grpSp>
        <xdr:nvGrpSpPr>
          <xdr:cNvPr id="19636" name="Группа 2"/>
          <xdr:cNvGrpSpPr>
            <a:grpSpLocks/>
          </xdr:cNvGrpSpPr>
        </xdr:nvGrpSpPr>
        <xdr:grpSpPr bwMode="auto">
          <a:xfrm>
            <a:off x="14195001" y="6396035"/>
            <a:ext cx="6026574" cy="3795715"/>
            <a:chOff x="14195001" y="6396035"/>
            <a:chExt cx="6026574" cy="3795715"/>
          </a:xfrm>
        </xdr:grpSpPr>
        <xdr:grpSp>
          <xdr:nvGrpSpPr>
            <xdr:cNvPr id="19639" name="Группа 5"/>
            <xdr:cNvGrpSpPr>
              <a:grpSpLocks/>
            </xdr:cNvGrpSpPr>
          </xdr:nvGrpSpPr>
          <xdr:grpSpPr bwMode="auto">
            <a:xfrm>
              <a:off x="14195001" y="6396035"/>
              <a:ext cx="6026574" cy="3795715"/>
              <a:chOff x="13909251" y="6415085"/>
              <a:chExt cx="6026574" cy="3795715"/>
            </a:xfrm>
          </xdr:grpSpPr>
          <xdr:grpSp>
            <xdr:nvGrpSpPr>
              <xdr:cNvPr id="19645" name="Группа 11"/>
              <xdr:cNvGrpSpPr>
                <a:grpSpLocks/>
              </xdr:cNvGrpSpPr>
            </xdr:nvGrpSpPr>
            <xdr:grpSpPr bwMode="auto">
              <a:xfrm>
                <a:off x="14420850" y="6415085"/>
                <a:ext cx="5514975" cy="3795715"/>
                <a:chOff x="14420850" y="6415085"/>
                <a:chExt cx="5514975" cy="3795715"/>
              </a:xfrm>
            </xdr:grpSpPr>
            <xdr:graphicFrame macro="">
              <xdr:nvGraphicFramePr>
                <xdr:cNvPr id="19647" name="Диаграмма 13"/>
                <xdr:cNvGraphicFramePr>
                  <a:graphicFrameLocks/>
                </xdr:cNvGraphicFramePr>
              </xdr:nvGraphicFramePr>
              <xdr:xfrm>
                <a:off x="14420850" y="6415085"/>
                <a:ext cx="5514975" cy="379571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1"/>
                </a:graphicData>
              </a:graphic>
            </xdr:graphicFrame>
            <xdr:cxnSp macro="">
              <xdr:nvCxnSpPr>
                <xdr:cNvPr id="15" name="Прямая соединительная линия 14"/>
                <xdr:cNvCxnSpPr/>
              </xdr:nvCxnSpPr>
              <xdr:spPr>
                <a:xfrm>
                  <a:off x="17490259" y="7149338"/>
                  <a:ext cx="296962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6" name="Прямая соединительная линия 15"/>
                <xdr:cNvCxnSpPr/>
              </xdr:nvCxnSpPr>
              <xdr:spPr>
                <a:xfrm>
                  <a:off x="19202155" y="7174228"/>
                  <a:ext cx="244557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17" name="TextBox 16"/>
                <xdr:cNvSpPr txBox="1"/>
              </xdr:nvSpPr>
              <xdr:spPr>
                <a:xfrm>
                  <a:off x="17367980" y="6912884"/>
                  <a:ext cx="524050" cy="22400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**</a:t>
                  </a:r>
                  <a:endPara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8" name="TextBox 17"/>
                <xdr:cNvSpPr txBox="1"/>
              </xdr:nvSpPr>
              <xdr:spPr>
                <a:xfrm>
                  <a:off x="19114813" y="6900439"/>
                  <a:ext cx="471645" cy="2862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2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</a:t>
                  </a:r>
                  <a:endParaRPr lang="ru-RU" sz="12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13" name="TextBox 12"/>
              <xdr:cNvSpPr txBox="1"/>
            </xdr:nvSpPr>
            <xdr:spPr>
              <a:xfrm>
                <a:off x="13909251" y="9414322"/>
                <a:ext cx="5834422" cy="5102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-            30          150</a:t>
                </a:r>
                <a:r>
                  <a:rPr lang="en-US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 -            -</a:t>
                </a:r>
              </a:p>
              <a:p>
                <a:r>
                  <a:rPr lang="en-US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2786, µg       -             -              -             30        150</a:t>
                </a:r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     </a:t>
                </a:r>
                <a:endParaRPr lang="ru-RU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grpSp>
          <xdr:nvGrpSpPr>
            <xdr:cNvPr id="19640" name="Группа 6"/>
            <xdr:cNvGrpSpPr>
              <a:grpSpLocks/>
            </xdr:cNvGrpSpPr>
          </xdr:nvGrpSpPr>
          <xdr:grpSpPr bwMode="auto">
            <a:xfrm>
              <a:off x="15641608" y="6518040"/>
              <a:ext cx="1275360" cy="458854"/>
              <a:chOff x="15641608" y="6518040"/>
              <a:chExt cx="1275360" cy="458854"/>
            </a:xfrm>
          </xdr:grpSpPr>
          <xdr:sp macro="" textlink="">
            <xdr:nvSpPr>
              <xdr:cNvPr id="8" name="Овал 7"/>
              <xdr:cNvSpPr/>
            </xdr:nvSpPr>
            <xdr:spPr>
              <a:xfrm>
                <a:off x="15644872" y="6669824"/>
                <a:ext cx="139747" cy="99560"/>
              </a:xfrm>
              <a:prstGeom prst="ellipse">
                <a:avLst/>
              </a:prstGeom>
              <a:solidFill>
                <a:schemeClr val="tx1"/>
              </a:solidFill>
              <a:ln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ru-RU"/>
              </a:p>
            </xdr:txBody>
          </xdr:sp>
          <xdr:sp macro="" textlink="">
            <xdr:nvSpPr>
              <xdr:cNvPr id="9" name="Овал 8"/>
              <xdr:cNvSpPr/>
            </xdr:nvSpPr>
            <xdr:spPr>
              <a:xfrm>
                <a:off x="15662341" y="6819164"/>
                <a:ext cx="122278" cy="99560"/>
              </a:xfrm>
              <a:prstGeom prst="ellipse">
                <a:avLst/>
              </a:prstGeom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ru-RU"/>
              </a:p>
            </xdr:txBody>
          </xdr:sp>
          <xdr:sp macro="" textlink="">
            <xdr:nvSpPr>
              <xdr:cNvPr id="10" name="TextBox 9"/>
              <xdr:cNvSpPr txBox="1"/>
            </xdr:nvSpPr>
            <xdr:spPr>
              <a:xfrm>
                <a:off x="15697277" y="6520485"/>
                <a:ext cx="698733" cy="2613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Saline</a:t>
                </a:r>
                <a:endParaRPr lang="ru-RU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1" name="TextBox 10"/>
              <xdr:cNvSpPr txBox="1"/>
            </xdr:nvSpPr>
            <xdr:spPr>
              <a:xfrm>
                <a:off x="15697277" y="6719604"/>
                <a:ext cx="1222783" cy="2613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0,3</a:t>
                </a:r>
                <a:r>
                  <a:rPr lang="en-US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µg OVA</a:t>
                </a:r>
                <a:endParaRPr lang="ru-RU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</xdr:grpSp>
      <xdr:sp macro="" textlink="">
        <xdr:nvSpPr>
          <xdr:cNvPr id="4" name="TextBox 3"/>
          <xdr:cNvSpPr txBox="1"/>
        </xdr:nvSpPr>
        <xdr:spPr>
          <a:xfrm>
            <a:off x="17758540" y="7155178"/>
            <a:ext cx="628860" cy="3235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5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  <a:endParaRPr lang="ru-RU" sz="105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505373" y="7167623"/>
            <a:ext cx="593923" cy="3235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5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  <a:endParaRPr lang="ru-RU" sz="105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12</xdr:col>
      <xdr:colOff>571500</xdr:colOff>
      <xdr:row>19</xdr:row>
      <xdr:rowOff>142875</xdr:rowOff>
    </xdr:from>
    <xdr:to>
      <xdr:col>18</xdr:col>
      <xdr:colOff>200025</xdr:colOff>
      <xdr:row>35</xdr:row>
      <xdr:rowOff>0</xdr:rowOff>
    </xdr:to>
    <xdr:grpSp>
      <xdr:nvGrpSpPr>
        <xdr:cNvPr id="19458" name="Группа 23"/>
        <xdr:cNvGrpSpPr>
          <a:grpSpLocks/>
        </xdr:cNvGrpSpPr>
      </xdr:nvGrpSpPr>
      <xdr:grpSpPr bwMode="auto">
        <a:xfrm>
          <a:off x="8353425" y="3762375"/>
          <a:ext cx="3286125" cy="2905125"/>
          <a:chOff x="13909251" y="6415085"/>
          <a:chExt cx="6026574" cy="3795715"/>
        </a:xfrm>
      </xdr:grpSpPr>
      <xdr:grpSp>
        <xdr:nvGrpSpPr>
          <xdr:cNvPr id="19629" name="Группа 29"/>
          <xdr:cNvGrpSpPr>
            <a:grpSpLocks/>
          </xdr:cNvGrpSpPr>
        </xdr:nvGrpSpPr>
        <xdr:grpSpPr bwMode="auto">
          <a:xfrm>
            <a:off x="14420850" y="6415085"/>
            <a:ext cx="5514975" cy="3795715"/>
            <a:chOff x="14420850" y="6415085"/>
            <a:chExt cx="5514975" cy="3795715"/>
          </a:xfrm>
        </xdr:grpSpPr>
        <xdr:graphicFrame macro="">
          <xdr:nvGraphicFramePr>
            <xdr:cNvPr id="19631" name="Диаграмма 31"/>
            <xdr:cNvGraphicFramePr>
              <a:graphicFrameLocks/>
            </xdr:cNvGraphicFramePr>
          </xdr:nvGraphicFramePr>
          <xdr:xfrm>
            <a:off x="14420850" y="6415085"/>
            <a:ext cx="5514975" cy="379571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cxnSp macro="">
          <xdr:nvCxnSpPr>
            <xdr:cNvPr id="33" name="Прямая соединительная линия 32"/>
            <xdr:cNvCxnSpPr/>
          </xdr:nvCxnSpPr>
          <xdr:spPr>
            <a:xfrm>
              <a:off x="17490259" y="6800879"/>
              <a:ext cx="296962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" name="Прямая соединительная линия 33"/>
            <xdr:cNvCxnSpPr/>
          </xdr:nvCxnSpPr>
          <xdr:spPr>
            <a:xfrm>
              <a:off x="19254560" y="6688874"/>
              <a:ext cx="244557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5" name="TextBox 34"/>
            <xdr:cNvSpPr txBox="1"/>
          </xdr:nvSpPr>
          <xdr:spPr>
            <a:xfrm>
              <a:off x="17367980" y="6514645"/>
              <a:ext cx="524050" cy="22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36" name="TextBox 35"/>
            <xdr:cNvSpPr txBox="1"/>
          </xdr:nvSpPr>
          <xdr:spPr>
            <a:xfrm>
              <a:off x="19149750" y="6439975"/>
              <a:ext cx="471645" cy="2862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200">
                  <a:latin typeface="Times New Roman" panose="02020603050405020304" pitchFamily="18" charset="0"/>
                  <a:cs typeface="Times New Roman" panose="02020603050405020304" pitchFamily="18" charset="0"/>
                </a:rPr>
                <a:t>*</a:t>
              </a:r>
              <a:endParaRPr lang="ru-RU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31" name="TextBox 30"/>
          <xdr:cNvSpPr txBox="1"/>
        </xdr:nvSpPr>
        <xdr:spPr>
          <a:xfrm>
            <a:off x="13909251" y="9414322"/>
            <a:ext cx="5834422" cy="5102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SRM 1650B, µg    -            30          150</a:t>
            </a:r>
            <a:r>
              <a:rPr lang="en-US" sz="10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           -            -</a:t>
            </a:r>
          </a:p>
          <a:p>
            <a:r>
              <a:rPr lang="en-US" sz="10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SRM 2786, µg       -             -              -             30        150</a:t>
            </a:r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                </a:t>
            </a: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14</xdr:col>
      <xdr:colOff>142875</xdr:colOff>
      <xdr:row>20</xdr:row>
      <xdr:rowOff>47625</xdr:rowOff>
    </xdr:from>
    <xdr:to>
      <xdr:col>15</xdr:col>
      <xdr:colOff>200025</xdr:colOff>
      <xdr:row>22</xdr:row>
      <xdr:rowOff>19050</xdr:rowOff>
    </xdr:to>
    <xdr:grpSp>
      <xdr:nvGrpSpPr>
        <xdr:cNvPr id="19459" name="Группа 24"/>
        <xdr:cNvGrpSpPr>
          <a:grpSpLocks/>
        </xdr:cNvGrpSpPr>
      </xdr:nvGrpSpPr>
      <xdr:grpSpPr bwMode="auto">
        <a:xfrm>
          <a:off x="9144000" y="3857625"/>
          <a:ext cx="666750" cy="352425"/>
          <a:chOff x="15641608" y="6518040"/>
          <a:chExt cx="1222228" cy="458426"/>
        </a:xfrm>
      </xdr:grpSpPr>
      <xdr:sp macro="" textlink="">
        <xdr:nvSpPr>
          <xdr:cNvPr id="26" name="Овал 25"/>
          <xdr:cNvSpPr/>
        </xdr:nvSpPr>
        <xdr:spPr>
          <a:xfrm>
            <a:off x="15641608" y="6666719"/>
            <a:ext cx="139683" cy="99119"/>
          </a:xfrm>
          <a:prstGeom prst="ellips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ru-RU"/>
          </a:p>
        </xdr:txBody>
      </xdr:sp>
      <xdr:sp macro="" textlink="">
        <xdr:nvSpPr>
          <xdr:cNvPr id="27" name="Овал 26"/>
          <xdr:cNvSpPr/>
        </xdr:nvSpPr>
        <xdr:spPr>
          <a:xfrm>
            <a:off x="15659068" y="6815397"/>
            <a:ext cx="122223" cy="99119"/>
          </a:xfrm>
          <a:prstGeom prst="ellipse">
            <a:avLst/>
          </a:prstGeom>
          <a:solidFill>
            <a:schemeClr val="bg1">
              <a:lumMod val="5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ru-RU"/>
          </a:p>
        </xdr:txBody>
      </xdr:sp>
      <xdr:sp macro="" textlink="">
        <xdr:nvSpPr>
          <xdr:cNvPr id="28" name="TextBox 27"/>
          <xdr:cNvSpPr txBox="1"/>
        </xdr:nvSpPr>
        <xdr:spPr>
          <a:xfrm>
            <a:off x="15693989" y="6518040"/>
            <a:ext cx="698416" cy="2601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000">
                <a:latin typeface="Times New Roman" panose="02020603050405020304" pitchFamily="18" charset="0"/>
                <a:cs typeface="Times New Roman" panose="02020603050405020304" pitchFamily="18" charset="0"/>
              </a:rPr>
              <a:t>Saline</a:t>
            </a: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29" name="TextBox 28"/>
          <xdr:cNvSpPr txBox="1"/>
        </xdr:nvSpPr>
        <xdr:spPr>
          <a:xfrm>
            <a:off x="15693989" y="6716278"/>
            <a:ext cx="1169847" cy="2601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ru-RU" sz="10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30</a:t>
            </a:r>
            <a:r>
              <a:rPr lang="en-US" sz="10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µg OVA</a:t>
            </a: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16</xdr:col>
      <xdr:colOff>47625</xdr:colOff>
      <xdr:row>21</xdr:row>
      <xdr:rowOff>66675</xdr:rowOff>
    </xdr:from>
    <xdr:to>
      <xdr:col>16</xdr:col>
      <xdr:colOff>390525</xdr:colOff>
      <xdr:row>22</xdr:row>
      <xdr:rowOff>133350</xdr:rowOff>
    </xdr:to>
    <xdr:sp macro="" textlink="">
      <xdr:nvSpPr>
        <xdr:cNvPr id="1191" name="TextBox 21"/>
        <xdr:cNvSpPr txBox="1">
          <a:spLocks noChangeArrowheads="1"/>
        </xdr:cNvSpPr>
      </xdr:nvSpPr>
      <xdr:spPr bwMode="auto">
        <a:xfrm>
          <a:off x="10267950" y="4067175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§§</a:t>
          </a:r>
        </a:p>
      </xdr:txBody>
    </xdr:sp>
    <xdr:clientData/>
  </xdr:twoCellAnchor>
  <xdr:twoCellAnchor>
    <xdr:from>
      <xdr:col>17</xdr:col>
      <xdr:colOff>409575</xdr:colOff>
      <xdr:row>20</xdr:row>
      <xdr:rowOff>142875</xdr:rowOff>
    </xdr:from>
    <xdr:to>
      <xdr:col>18</xdr:col>
      <xdr:colOff>123825</xdr:colOff>
      <xdr:row>22</xdr:row>
      <xdr:rowOff>9525</xdr:rowOff>
    </xdr:to>
    <xdr:sp macro="" textlink="">
      <xdr:nvSpPr>
        <xdr:cNvPr id="1192" name="TextBox 22"/>
        <xdr:cNvSpPr txBox="1">
          <a:spLocks noChangeArrowheads="1"/>
        </xdr:cNvSpPr>
      </xdr:nvSpPr>
      <xdr:spPr bwMode="auto">
        <a:xfrm>
          <a:off x="11239500" y="3952875"/>
          <a:ext cx="3238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§§</a:t>
          </a:r>
        </a:p>
      </xdr:txBody>
    </xdr:sp>
    <xdr:clientData/>
  </xdr:twoCellAnchor>
  <xdr:twoCellAnchor>
    <xdr:from>
      <xdr:col>17</xdr:col>
      <xdr:colOff>19050</xdr:colOff>
      <xdr:row>23</xdr:row>
      <xdr:rowOff>104775</xdr:rowOff>
    </xdr:from>
    <xdr:to>
      <xdr:col>17</xdr:col>
      <xdr:colOff>276225</xdr:colOff>
      <xdr:row>24</xdr:row>
      <xdr:rowOff>133350</xdr:rowOff>
    </xdr:to>
    <xdr:sp macro="" textlink="">
      <xdr:nvSpPr>
        <xdr:cNvPr id="1188" name="TextBox 36"/>
        <xdr:cNvSpPr txBox="1">
          <a:spLocks noChangeArrowheads="1"/>
        </xdr:cNvSpPr>
      </xdr:nvSpPr>
      <xdr:spPr bwMode="auto">
        <a:xfrm>
          <a:off x="10848975" y="4486275"/>
          <a:ext cx="2571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</a:t>
          </a:r>
        </a:p>
      </xdr:txBody>
    </xdr:sp>
    <xdr:clientData/>
  </xdr:twoCellAnchor>
  <xdr:twoCellAnchor>
    <xdr:from>
      <xdr:col>17</xdr:col>
      <xdr:colOff>76200</xdr:colOff>
      <xdr:row>24</xdr:row>
      <xdr:rowOff>123825</xdr:rowOff>
    </xdr:from>
    <xdr:to>
      <xdr:col>17</xdr:col>
      <xdr:colOff>247650</xdr:colOff>
      <xdr:row>24</xdr:row>
      <xdr:rowOff>123825</xdr:rowOff>
    </xdr:to>
    <xdr:cxnSp macro="">
      <xdr:nvCxnSpPr>
        <xdr:cNvPr id="19463" name="Прямая соединительная линия 37"/>
        <xdr:cNvCxnSpPr>
          <a:cxnSpLocks noChangeShapeType="1"/>
        </xdr:cNvCxnSpPr>
      </xdr:nvCxnSpPr>
      <xdr:spPr bwMode="auto">
        <a:xfrm>
          <a:off x="10906125" y="4695825"/>
          <a:ext cx="171450" cy="0"/>
        </a:xfrm>
        <a:prstGeom prst="line">
          <a:avLst/>
        </a:prstGeom>
        <a:noFill/>
        <a:ln w="15875" algn="ctr">
          <a:solidFill>
            <a:srgbClr val="000000"/>
          </a:solidFill>
          <a:miter lim="800000"/>
          <a:headEnd/>
          <a:tailEnd/>
        </a:ln>
      </xdr:spPr>
    </xdr:cxnSp>
    <xdr:clientData/>
  </xdr:twoCellAnchor>
  <xdr:twoCellAnchor>
    <xdr:from>
      <xdr:col>13</xdr:col>
      <xdr:colOff>266700</xdr:colOff>
      <xdr:row>40</xdr:row>
      <xdr:rowOff>19050</xdr:rowOff>
    </xdr:from>
    <xdr:to>
      <xdr:col>18</xdr:col>
      <xdr:colOff>476250</xdr:colOff>
      <xdr:row>55</xdr:row>
      <xdr:rowOff>66675</xdr:rowOff>
    </xdr:to>
    <xdr:grpSp>
      <xdr:nvGrpSpPr>
        <xdr:cNvPr id="19464" name="Группа 81"/>
        <xdr:cNvGrpSpPr>
          <a:grpSpLocks/>
        </xdr:cNvGrpSpPr>
      </xdr:nvGrpSpPr>
      <xdr:grpSpPr bwMode="auto">
        <a:xfrm>
          <a:off x="8658225" y="7639050"/>
          <a:ext cx="3257550" cy="2905125"/>
          <a:chOff x="8191500" y="7639050"/>
          <a:chExt cx="3252988" cy="2900365"/>
        </a:xfrm>
      </xdr:grpSpPr>
      <xdr:grpSp>
        <xdr:nvGrpSpPr>
          <xdr:cNvPr id="19603" name="Группа 79"/>
          <xdr:cNvGrpSpPr>
            <a:grpSpLocks/>
          </xdr:cNvGrpSpPr>
        </xdr:nvGrpSpPr>
        <xdr:grpSpPr bwMode="auto">
          <a:xfrm>
            <a:off x="8191500" y="7639050"/>
            <a:ext cx="3252988" cy="2900365"/>
            <a:chOff x="8191500" y="7639050"/>
            <a:chExt cx="3252988" cy="2900365"/>
          </a:xfrm>
        </xdr:grpSpPr>
        <xdr:grpSp>
          <xdr:nvGrpSpPr>
            <xdr:cNvPr id="19605" name="Группа 77"/>
            <xdr:cNvGrpSpPr>
              <a:grpSpLocks/>
            </xdr:cNvGrpSpPr>
          </xdr:nvGrpSpPr>
          <xdr:grpSpPr bwMode="auto">
            <a:xfrm>
              <a:off x="8191500" y="7639050"/>
              <a:ext cx="3252988" cy="2900365"/>
              <a:chOff x="8191500" y="7639050"/>
              <a:chExt cx="3252988" cy="2900365"/>
            </a:xfrm>
          </xdr:grpSpPr>
          <xdr:grpSp>
            <xdr:nvGrpSpPr>
              <xdr:cNvPr id="19607" name="Группа 57"/>
              <xdr:cNvGrpSpPr>
                <a:grpSpLocks/>
              </xdr:cNvGrpSpPr>
            </xdr:nvGrpSpPr>
            <xdr:grpSpPr bwMode="auto">
              <a:xfrm>
                <a:off x="8191500" y="7639050"/>
                <a:ext cx="3252988" cy="2900365"/>
                <a:chOff x="14247479" y="6396035"/>
                <a:chExt cx="5974096" cy="3795715"/>
              </a:xfrm>
            </xdr:grpSpPr>
            <xdr:grpSp>
              <xdr:nvGrpSpPr>
                <xdr:cNvPr id="19609" name="Группа 60"/>
                <xdr:cNvGrpSpPr>
                  <a:grpSpLocks/>
                </xdr:cNvGrpSpPr>
              </xdr:nvGrpSpPr>
              <xdr:grpSpPr bwMode="auto">
                <a:xfrm>
                  <a:off x="14247479" y="6396035"/>
                  <a:ext cx="5974096" cy="3795715"/>
                  <a:chOff x="14247479" y="6396035"/>
                  <a:chExt cx="5974096" cy="3795715"/>
                </a:xfrm>
              </xdr:grpSpPr>
              <xdr:grpSp>
                <xdr:nvGrpSpPr>
                  <xdr:cNvPr id="19612" name="Группа 63"/>
                  <xdr:cNvGrpSpPr>
                    <a:grpSpLocks/>
                  </xdr:cNvGrpSpPr>
                </xdr:nvGrpSpPr>
                <xdr:grpSpPr bwMode="auto">
                  <a:xfrm>
                    <a:off x="14247479" y="6396035"/>
                    <a:ext cx="5974096" cy="3795715"/>
                    <a:chOff x="13961729" y="6415085"/>
                    <a:chExt cx="5974096" cy="3795715"/>
                  </a:xfrm>
                </xdr:grpSpPr>
                <xdr:grpSp>
                  <xdr:nvGrpSpPr>
                    <xdr:cNvPr id="19618" name="Группа 69"/>
                    <xdr:cNvGrpSpPr>
                      <a:grpSpLocks/>
                    </xdr:cNvGrpSpPr>
                  </xdr:nvGrpSpPr>
                  <xdr:grpSpPr bwMode="auto">
                    <a:xfrm>
                      <a:off x="14420850" y="6415085"/>
                      <a:ext cx="5514975" cy="3795715"/>
                      <a:chOff x="14420850" y="6415085"/>
                      <a:chExt cx="5514975" cy="3795715"/>
                    </a:xfrm>
                  </xdr:grpSpPr>
                  <xdr:graphicFrame macro="">
                    <xdr:nvGraphicFramePr>
                      <xdr:cNvPr id="19620" name="Диаграмма 71"/>
                      <xdr:cNvGraphicFramePr>
                        <a:graphicFrameLocks/>
                      </xdr:cNvGraphicFramePr>
                    </xdr:nvGraphicFramePr>
                    <xdr:xfrm>
                      <a:off x="14420850" y="6415085"/>
                      <a:ext cx="5514975" cy="3795715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3"/>
                      </a:graphicData>
                    </a:graphic>
                  </xdr:graphicFrame>
                  <xdr:cxnSp macro="">
                    <xdr:nvCxnSpPr>
                      <xdr:cNvPr id="73" name="Прямая соединительная линия 72"/>
                      <xdr:cNvCxnSpPr/>
                    </xdr:nvCxnSpPr>
                    <xdr:spPr>
                      <a:xfrm>
                        <a:off x="17490289" y="7199118"/>
                        <a:ext cx="296958" cy="0"/>
                      </a:xfrm>
                      <a:prstGeom prst="line">
                        <a:avLst/>
                      </a:prstGeom>
                      <a:ln w="15875">
                        <a:solidFill>
                          <a:schemeClr val="tx1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74" name="Прямая соединительная линия 73"/>
                      <xdr:cNvCxnSpPr/>
                    </xdr:nvCxnSpPr>
                    <xdr:spPr>
                      <a:xfrm>
                        <a:off x="19237100" y="7385792"/>
                        <a:ext cx="244554" cy="0"/>
                      </a:xfrm>
                      <a:prstGeom prst="line">
                        <a:avLst/>
                      </a:prstGeom>
                      <a:ln w="15875">
                        <a:solidFill>
                          <a:schemeClr val="tx1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sp macro="" textlink="">
                    <xdr:nvSpPr>
                      <xdr:cNvPr id="75" name="TextBox 74"/>
                      <xdr:cNvSpPr txBox="1"/>
                    </xdr:nvSpPr>
                    <xdr:spPr>
                      <a:xfrm>
                        <a:off x="17368012" y="6912884"/>
                        <a:ext cx="524043" cy="224009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en-US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**</a:t>
                        </a:r>
                        <a:endPara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endParaRPr>
                      </a:p>
                    </xdr:txBody>
                  </xdr:sp>
                  <xdr:sp macro="" textlink="">
                    <xdr:nvSpPr>
                      <xdr:cNvPr id="76" name="TextBox 75"/>
                      <xdr:cNvSpPr txBox="1"/>
                    </xdr:nvSpPr>
                    <xdr:spPr>
                      <a:xfrm>
                        <a:off x="19132292" y="7112003"/>
                        <a:ext cx="471639" cy="286234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en-US" sz="12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*</a:t>
                        </a:r>
                        <a:endParaRPr lang="ru-RU"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endParaRPr>
                      </a:p>
                    </xdr:txBody>
                  </xdr:sp>
                </xdr:grpSp>
                <xdr:sp macro="" textlink="">
                  <xdr:nvSpPr>
                    <xdr:cNvPr id="71" name="TextBox 70"/>
                    <xdr:cNvSpPr txBox="1"/>
                  </xdr:nvSpPr>
                  <xdr:spPr>
                    <a:xfrm>
                      <a:off x="13961729" y="9414322"/>
                      <a:ext cx="5834351" cy="510244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square" rtlCol="0" anchor="t">
                      <a:spAutoFit/>
                    </a:bodyPr>
                    <a:lstStyle/>
                    <a:p>
                      <a:r>
                        <a:rPr lang="en-US" sz="10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SRM 1650B, µg    -            30          150</a:t>
                      </a:r>
                      <a:r>
                        <a:rPr lang="en-US" sz="10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            -            -</a:t>
                      </a:r>
                    </a:p>
                    <a:p>
                      <a:r>
                        <a:rPr lang="en-US" sz="10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SRM 2786, µg       -             -              -             30        150</a:t>
                      </a:r>
                      <a:r>
                        <a:rPr lang="en-US" sz="10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                </a:t>
                      </a:r>
                      <a:endParaRPr lang="ru-RU" sz="1000">
                        <a:latin typeface="Times New Roman" panose="02020603050405020304" pitchFamily="18" charset="0"/>
                        <a:cs typeface="Times New Roman" panose="02020603050405020304" pitchFamily="18" charset="0"/>
                      </a:endParaRPr>
                    </a:p>
                  </xdr:txBody>
                </xdr:sp>
              </xdr:grpSp>
              <xdr:grpSp>
                <xdr:nvGrpSpPr>
                  <xdr:cNvPr id="19613" name="Группа 64"/>
                  <xdr:cNvGrpSpPr>
                    <a:grpSpLocks/>
                  </xdr:cNvGrpSpPr>
                </xdr:nvGrpSpPr>
                <xdr:grpSpPr bwMode="auto">
                  <a:xfrm>
                    <a:off x="15641608" y="6518040"/>
                    <a:ext cx="1260378" cy="458426"/>
                    <a:chOff x="15641608" y="6518040"/>
                    <a:chExt cx="1260378" cy="458426"/>
                  </a:xfrm>
                </xdr:grpSpPr>
                <xdr:sp macro="" textlink="">
                  <xdr:nvSpPr>
                    <xdr:cNvPr id="66" name="Овал 65"/>
                    <xdr:cNvSpPr/>
                  </xdr:nvSpPr>
                  <xdr:spPr>
                    <a:xfrm>
                      <a:off x="15644929" y="6669824"/>
                      <a:ext cx="139745" cy="99560"/>
                    </a:xfrm>
                    <a:prstGeom prst="ellipse">
                      <a:avLst/>
                    </a:prstGeom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endParaRPr lang="ru-RU"/>
                    </a:p>
                  </xdr:txBody>
                </xdr:sp>
                <xdr:sp macro="" textlink="">
                  <xdr:nvSpPr>
                    <xdr:cNvPr id="67" name="Овал 66"/>
                    <xdr:cNvSpPr/>
                  </xdr:nvSpPr>
                  <xdr:spPr>
                    <a:xfrm>
                      <a:off x="15644929" y="6819164"/>
                      <a:ext cx="139745" cy="99560"/>
                    </a:xfrm>
                    <a:prstGeom prst="ellipse">
                      <a:avLst/>
                    </a:prstGeom>
                    <a:solidFill>
                      <a:schemeClr val="bg1">
                        <a:lumMod val="50000"/>
                      </a:schemeClr>
                    </a:solidFill>
                    <a:ln>
                      <a:solidFill>
                        <a:schemeClr val="tx1"/>
                      </a:solidFill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endParaRPr lang="ru-RU"/>
                    </a:p>
                  </xdr:txBody>
                </xdr:sp>
                <xdr:sp macro="" textlink="">
                  <xdr:nvSpPr>
                    <xdr:cNvPr id="68" name="TextBox 67"/>
                    <xdr:cNvSpPr txBox="1"/>
                  </xdr:nvSpPr>
                  <xdr:spPr>
                    <a:xfrm>
                      <a:off x="15697334" y="6520485"/>
                      <a:ext cx="698725" cy="261345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spAutoFit/>
                    </a:bodyPr>
                    <a:lstStyle/>
                    <a:p>
                      <a:r>
                        <a:rPr lang="en-US" sz="10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Saline</a:t>
                      </a:r>
                      <a:endParaRPr lang="ru-RU" sz="1000">
                        <a:latin typeface="Times New Roman" panose="02020603050405020304" pitchFamily="18" charset="0"/>
                        <a:cs typeface="Times New Roman" panose="02020603050405020304" pitchFamily="18" charset="0"/>
                      </a:endParaRPr>
                    </a:p>
                  </xdr:txBody>
                </xdr:sp>
                <xdr:sp macro="" textlink="">
                  <xdr:nvSpPr>
                    <xdr:cNvPr id="69" name="TextBox 68"/>
                    <xdr:cNvSpPr txBox="1"/>
                  </xdr:nvSpPr>
                  <xdr:spPr>
                    <a:xfrm>
                      <a:off x="15679865" y="6719604"/>
                      <a:ext cx="1222768" cy="261345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spAutoFit/>
                    </a:bodyPr>
                    <a:lstStyle/>
                    <a:p>
                      <a:r>
                        <a:rPr lang="en-US" sz="10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0,3 µg OVA</a:t>
                      </a:r>
                      <a:endParaRPr lang="ru-RU" sz="1000">
                        <a:latin typeface="Times New Roman" panose="02020603050405020304" pitchFamily="18" charset="0"/>
                        <a:cs typeface="Times New Roman" panose="02020603050405020304" pitchFamily="18" charset="0"/>
                      </a:endParaRPr>
                    </a:p>
                  </xdr:txBody>
                </xdr:sp>
              </xdr:grpSp>
            </xdr:grpSp>
            <xdr:sp macro="" textlink="">
              <xdr:nvSpPr>
                <xdr:cNvPr id="62" name="TextBox 61"/>
                <xdr:cNvSpPr txBox="1"/>
              </xdr:nvSpPr>
              <xdr:spPr>
                <a:xfrm>
                  <a:off x="17688698" y="7267183"/>
                  <a:ext cx="628852" cy="32356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05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  <a:endParaRPr lang="ru-RU" sz="105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63" name="TextBox 62"/>
                <xdr:cNvSpPr txBox="1"/>
              </xdr:nvSpPr>
              <xdr:spPr>
                <a:xfrm>
                  <a:off x="19557787" y="7416522"/>
                  <a:ext cx="593916" cy="32356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05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  <a:endParaRPr lang="ru-RU" sz="105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77" name="TextBox 76"/>
              <xdr:cNvSpPr txBox="1"/>
            </xdr:nvSpPr>
            <xdr:spPr>
              <a:xfrm>
                <a:off x="9665807" y="8352255"/>
                <a:ext cx="351931" cy="2472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05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  <a:endParaRPr lang="ru-RU" sz="105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79" name="Прямая соединительная линия 78"/>
            <xdr:cNvCxnSpPr/>
          </xdr:nvCxnSpPr>
          <xdr:spPr>
            <a:xfrm>
              <a:off x="9646784" y="8314217"/>
              <a:ext cx="171210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1" name="TextBox 80"/>
          <xdr:cNvSpPr txBox="1"/>
        </xdr:nvSpPr>
        <xdr:spPr>
          <a:xfrm>
            <a:off x="9580202" y="8114520"/>
            <a:ext cx="285350" cy="1711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22</xdr:col>
      <xdr:colOff>257175</xdr:colOff>
      <xdr:row>42</xdr:row>
      <xdr:rowOff>9525</xdr:rowOff>
    </xdr:from>
    <xdr:to>
      <xdr:col>23</xdr:col>
      <xdr:colOff>104775</xdr:colOff>
      <xdr:row>44</xdr:row>
      <xdr:rowOff>9525</xdr:rowOff>
    </xdr:to>
    <xdr:sp macro="" textlink="">
      <xdr:nvSpPr>
        <xdr:cNvPr id="106" name="TextBox 105"/>
        <xdr:cNvSpPr txBox="1"/>
      </xdr:nvSpPr>
      <xdr:spPr>
        <a:xfrm>
          <a:off x="13668375" y="8010525"/>
          <a:ext cx="457200" cy="381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050">
              <a:latin typeface="Times New Roman" panose="02020603050405020304" pitchFamily="18" charset="0"/>
              <a:cs typeface="Times New Roman" panose="02020603050405020304" pitchFamily="18" charset="0"/>
            </a:rPr>
            <a:t>§§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18</xdr:col>
      <xdr:colOff>381000</xdr:colOff>
      <xdr:row>40</xdr:row>
      <xdr:rowOff>19050</xdr:rowOff>
    </xdr:from>
    <xdr:to>
      <xdr:col>23</xdr:col>
      <xdr:colOff>590550</xdr:colOff>
      <xdr:row>55</xdr:row>
      <xdr:rowOff>66675</xdr:rowOff>
    </xdr:to>
    <xdr:grpSp>
      <xdr:nvGrpSpPr>
        <xdr:cNvPr id="19466" name="Группа 118"/>
        <xdr:cNvGrpSpPr>
          <a:grpSpLocks/>
        </xdr:cNvGrpSpPr>
      </xdr:nvGrpSpPr>
      <xdr:grpSpPr bwMode="auto">
        <a:xfrm>
          <a:off x="11820525" y="7639050"/>
          <a:ext cx="3257550" cy="2905125"/>
          <a:chOff x="11353800" y="7639050"/>
          <a:chExt cx="3252988" cy="2900365"/>
        </a:xfrm>
      </xdr:grpSpPr>
      <xdr:grpSp>
        <xdr:nvGrpSpPr>
          <xdr:cNvPr id="19572" name="Группа 117"/>
          <xdr:cNvGrpSpPr>
            <a:grpSpLocks/>
          </xdr:cNvGrpSpPr>
        </xdr:nvGrpSpPr>
        <xdr:grpSpPr bwMode="auto">
          <a:xfrm>
            <a:off x="11353800" y="7639050"/>
            <a:ext cx="3252988" cy="2900365"/>
            <a:chOff x="11353800" y="7639050"/>
            <a:chExt cx="3252988" cy="2900365"/>
          </a:xfrm>
        </xdr:grpSpPr>
        <xdr:grpSp>
          <xdr:nvGrpSpPr>
            <xdr:cNvPr id="19574" name="Группа 114"/>
            <xdr:cNvGrpSpPr>
              <a:grpSpLocks/>
            </xdr:cNvGrpSpPr>
          </xdr:nvGrpSpPr>
          <xdr:grpSpPr bwMode="auto">
            <a:xfrm>
              <a:off x="11353800" y="7639050"/>
              <a:ext cx="3252988" cy="2900365"/>
              <a:chOff x="11353800" y="7639050"/>
              <a:chExt cx="3252988" cy="2900365"/>
            </a:xfrm>
          </xdr:grpSpPr>
          <xdr:grpSp>
            <xdr:nvGrpSpPr>
              <xdr:cNvPr id="19576" name="Группа 112"/>
              <xdr:cNvGrpSpPr>
                <a:grpSpLocks/>
              </xdr:cNvGrpSpPr>
            </xdr:nvGrpSpPr>
            <xdr:grpSpPr bwMode="auto">
              <a:xfrm>
                <a:off x="11353800" y="7639050"/>
                <a:ext cx="3252988" cy="2900365"/>
                <a:chOff x="11353800" y="7639050"/>
                <a:chExt cx="3252988" cy="2900365"/>
              </a:xfrm>
            </xdr:grpSpPr>
            <xdr:grpSp>
              <xdr:nvGrpSpPr>
                <xdr:cNvPr id="19578" name="Группа 109"/>
                <xdr:cNvGrpSpPr>
                  <a:grpSpLocks/>
                </xdr:cNvGrpSpPr>
              </xdr:nvGrpSpPr>
              <xdr:grpSpPr bwMode="auto">
                <a:xfrm>
                  <a:off x="11353800" y="7639050"/>
                  <a:ext cx="3252988" cy="2900365"/>
                  <a:chOff x="11353800" y="7639050"/>
                  <a:chExt cx="3252988" cy="2900365"/>
                </a:xfrm>
              </xdr:grpSpPr>
              <xdr:grpSp>
                <xdr:nvGrpSpPr>
                  <xdr:cNvPr id="19580" name="Группа 107"/>
                  <xdr:cNvGrpSpPr>
                    <a:grpSpLocks/>
                  </xdr:cNvGrpSpPr>
                </xdr:nvGrpSpPr>
                <xdr:grpSpPr bwMode="auto">
                  <a:xfrm>
                    <a:off x="11353800" y="7639050"/>
                    <a:ext cx="3252988" cy="2900365"/>
                    <a:chOff x="11353800" y="7639050"/>
                    <a:chExt cx="3252988" cy="2900365"/>
                  </a:xfrm>
                </xdr:grpSpPr>
                <xdr:grpSp>
                  <xdr:nvGrpSpPr>
                    <xdr:cNvPr id="19582" name="Группа 82"/>
                    <xdr:cNvGrpSpPr>
                      <a:grpSpLocks/>
                    </xdr:cNvGrpSpPr>
                  </xdr:nvGrpSpPr>
                  <xdr:grpSpPr bwMode="auto">
                    <a:xfrm>
                      <a:off x="11353800" y="7639050"/>
                      <a:ext cx="3252988" cy="2900365"/>
                      <a:chOff x="8191500" y="7639050"/>
                      <a:chExt cx="3252988" cy="2900365"/>
                    </a:xfrm>
                  </xdr:grpSpPr>
                  <xdr:grpSp>
                    <xdr:nvGrpSpPr>
                      <xdr:cNvPr id="19584" name="Группа 83"/>
                      <xdr:cNvGrpSpPr>
                        <a:grpSpLocks/>
                      </xdr:cNvGrpSpPr>
                    </xdr:nvGrpSpPr>
                    <xdr:grpSpPr bwMode="auto">
                      <a:xfrm>
                        <a:off x="8191500" y="7639050"/>
                        <a:ext cx="3252988" cy="2900365"/>
                        <a:chOff x="8191500" y="7639050"/>
                        <a:chExt cx="3252988" cy="2900365"/>
                      </a:xfrm>
                    </xdr:grpSpPr>
                    <xdr:grpSp>
                      <xdr:nvGrpSpPr>
                        <xdr:cNvPr id="19586" name="Группа 87"/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8191500" y="7639050"/>
                          <a:ext cx="3252988" cy="2900365"/>
                          <a:chOff x="14247479" y="6396035"/>
                          <a:chExt cx="5974096" cy="3795715"/>
                        </a:xfrm>
                      </xdr:grpSpPr>
                      <xdr:grpSp>
                        <xdr:nvGrpSpPr>
                          <xdr:cNvPr id="19588" name="Группа 89"/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14247479" y="6396035"/>
                            <a:ext cx="5974096" cy="3795715"/>
                            <a:chOff x="14247479" y="6396035"/>
                            <a:chExt cx="5974096" cy="3795715"/>
                          </a:xfrm>
                        </xdr:grpSpPr>
                        <xdr:grpSp>
                          <xdr:nvGrpSpPr>
                            <xdr:cNvPr id="19590" name="Группа 92"/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14247479" y="6396035"/>
                              <a:ext cx="5974096" cy="3795715"/>
                              <a:chOff x="13961729" y="6415085"/>
                              <a:chExt cx="5974096" cy="3795715"/>
                            </a:xfrm>
                          </xdr:grpSpPr>
                          <xdr:grpSp>
                            <xdr:nvGrpSpPr>
                              <xdr:cNvPr id="19596" name="Группа 98"/>
                              <xdr:cNvGrpSpPr>
                                <a:grpSpLocks/>
                              </xdr:cNvGrpSpPr>
                            </xdr:nvGrpSpPr>
                            <xdr:grpSpPr bwMode="auto">
                              <a:xfrm>
                                <a:off x="14420850" y="6415085"/>
                                <a:ext cx="5514975" cy="3795715"/>
                                <a:chOff x="14420850" y="6415085"/>
                                <a:chExt cx="5514975" cy="3795715"/>
                              </a:xfrm>
                            </xdr:grpSpPr>
                            <xdr:graphicFrame macro="">
                              <xdr:nvGraphicFramePr>
                                <xdr:cNvPr id="19598" name="Диаграмма 100"/>
                                <xdr:cNvGraphicFramePr>
                                  <a:graphicFrameLocks/>
                                </xdr:cNvGraphicFramePr>
                              </xdr:nvGraphicFramePr>
                              <xdr:xfrm>
                                <a:off x="14420850" y="6415085"/>
                                <a:ext cx="5514975" cy="3795715"/>
                              </xdr:xfrm>
                              <a:graphic>
                                <a:graphicData uri="http://schemas.openxmlformats.org/drawingml/2006/chart">
                                  <c:chart xmlns:c="http://schemas.openxmlformats.org/drawingml/2006/chart" xmlns:r="http://schemas.openxmlformats.org/officeDocument/2006/relationships" r:id="rId4"/>
                                </a:graphicData>
                              </a:graphic>
                            </xdr:graphicFrame>
                            <xdr:cxnSp macro="">
                              <xdr:nvCxnSpPr>
                                <xdr:cNvPr id="102" name="Прямая соединительная линия 101"/>
                                <xdr:cNvCxnSpPr/>
                              </xdr:nvCxnSpPr>
                              <xdr:spPr>
                                <a:xfrm>
                                  <a:off x="17490289" y="6900439"/>
                                  <a:ext cx="296958" cy="0"/>
                                </a:xfrm>
                                <a:prstGeom prst="line">
                                  <a:avLst/>
                                </a:prstGeom>
                                <a:ln w="15875">
                                  <a:solidFill>
                                    <a:schemeClr val="tx1"/>
                                  </a:solidFill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cxnSp macro="">
                              <xdr:nvCxnSpPr>
                                <xdr:cNvPr id="103" name="Прямая соединительная линия 102"/>
                                <xdr:cNvCxnSpPr/>
                              </xdr:nvCxnSpPr>
                              <xdr:spPr>
                                <a:xfrm>
                                  <a:off x="19254568" y="7161783"/>
                                  <a:ext cx="244554" cy="0"/>
                                </a:xfrm>
                                <a:prstGeom prst="line">
                                  <a:avLst/>
                                </a:prstGeom>
                                <a:ln w="15875">
                                  <a:solidFill>
                                    <a:schemeClr val="tx1"/>
                                  </a:solidFill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sp macro="" textlink="">
                              <xdr:nvSpPr>
                                <xdr:cNvPr id="104" name="TextBox 103"/>
                                <xdr:cNvSpPr txBox="1"/>
                              </xdr:nvSpPr>
                              <xdr:spPr>
                                <a:xfrm>
                                  <a:off x="17385480" y="6614204"/>
                                  <a:ext cx="524043" cy="224009"/>
                                </a:xfrm>
                                <a:prstGeom prst="rect">
                                  <a:avLst/>
                                </a:prstGeom>
                                <a:noFill/>
                              </xdr:spPr>
                              <xdr:style>
                                <a:lnRef idx="0">
                                  <a:scrgbClr r="0" g="0" b="0"/>
                                </a:lnRef>
                                <a:fillRef idx="0">
                                  <a:scrgbClr r="0" g="0" b="0"/>
                                </a:fillRef>
                                <a:effectRef idx="0">
                                  <a:scrgbClr r="0" g="0" b="0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  <xdr:txBody>
                                <a:bodyPr vertOverflow="clip" horzOverflow="clip" wrap="none" rtlCol="0" anchor="t">
                                  <a:noAutofit/>
                                </a:bodyPr>
                                <a:lstStyle/>
                                <a:p>
                                  <a:r>
                                    <a:rPr lang="en-US" sz="1100">
                                      <a:latin typeface="Times New Roman" panose="02020603050405020304" pitchFamily="18" charset="0"/>
                                      <a:cs typeface="Times New Roman" panose="02020603050405020304" pitchFamily="18" charset="0"/>
                                    </a:rPr>
                                    <a:t>**</a:t>
                                  </a:r>
                                  <a:endParaRPr lang="ru-RU" sz="110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endParaRPr>
                                </a:p>
                              </xdr:txBody>
                            </xdr:sp>
                            <xdr:sp macro="" textlink="">
                              <xdr:nvSpPr>
                                <xdr:cNvPr id="105" name="TextBox 104"/>
                                <xdr:cNvSpPr txBox="1"/>
                              </xdr:nvSpPr>
                              <xdr:spPr>
                                <a:xfrm>
                                  <a:off x="19114824" y="6863104"/>
                                  <a:ext cx="471639" cy="286234"/>
                                </a:xfrm>
                                <a:prstGeom prst="rect">
                                  <a:avLst/>
                                </a:prstGeom>
                                <a:noFill/>
                              </xdr:spPr>
                              <xdr:style>
                                <a:lnRef idx="0">
                                  <a:scrgbClr r="0" g="0" b="0"/>
                                </a:lnRef>
                                <a:fillRef idx="0">
                                  <a:scrgbClr r="0" g="0" b="0"/>
                                </a:fillRef>
                                <a:effectRef idx="0">
                                  <a:scrgbClr r="0" g="0" b="0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  <xdr:txBody>
                                <a:bodyPr vertOverflow="clip" horzOverflow="clip" wrap="none" rtlCol="0" anchor="t">
                                  <a:noAutofit/>
                                </a:bodyPr>
                                <a:lstStyle/>
                                <a:p>
                                  <a:r>
                                    <a:rPr lang="en-US" sz="1200">
                                      <a:latin typeface="Times New Roman" panose="02020603050405020304" pitchFamily="18" charset="0"/>
                                      <a:cs typeface="Times New Roman" panose="02020603050405020304" pitchFamily="18" charset="0"/>
                                    </a:rPr>
                                    <a:t>**</a:t>
                                  </a:r>
                                  <a:endParaRPr lang="ru-RU" sz="120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endParaRPr>
                                </a:p>
                              </xdr:txBody>
                            </xdr:sp>
                          </xdr:grpSp>
                          <xdr:sp macro="" textlink="">
                            <xdr:nvSpPr>
                              <xdr:cNvPr id="100" name="TextBox 99"/>
                              <xdr:cNvSpPr txBox="1"/>
                            </xdr:nvSpPr>
                            <xdr:spPr>
                              <a:xfrm>
                                <a:off x="13961729" y="9414322"/>
                                <a:ext cx="5834351" cy="510244"/>
                              </a:xfrm>
                              <a:prstGeom prst="rect">
                                <a:avLst/>
                              </a:prstGeom>
                              <a:noFill/>
                            </xdr:spPr>
                            <xdr:style>
                              <a:lnRef idx="0">
                                <a:scrgbClr r="0" g="0" b="0"/>
                              </a:lnRef>
                              <a:fillRef idx="0">
                                <a:scrgbClr r="0" g="0" b="0"/>
                              </a:fillRef>
                              <a:effectRef idx="0">
                                <a:scrgbClr r="0" g="0" b="0"/>
                              </a:effectRef>
                              <a:fontRef idx="minor">
                                <a:schemeClr val="tx1"/>
                              </a:fontRef>
                            </xdr:style>
                            <xdr:txBody>
                              <a:bodyPr vertOverflow="clip" horzOverflow="clip" wrap="square" rtlCol="0" anchor="t">
                                <a:spAutoFit/>
                              </a:bodyPr>
                              <a:lstStyle/>
                              <a:p>
                                <a:r>
                                  <a:rPr lang="en-US" sz="100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  <a:t>SRM 1650B, µg    -            30          150</a:t>
                                </a:r>
                                <a:r>
                                  <a:rPr lang="en-US" sz="1000" baseline="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  <a:t>            -            -</a:t>
                                </a:r>
                              </a:p>
                              <a:p>
                                <a:r>
                                  <a:rPr lang="en-US" sz="1000" baseline="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  <a:t>SRM 2786, µg       -             -              -             30        150</a:t>
                                </a:r>
                                <a:r>
                                  <a:rPr lang="en-US" sz="100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  <a:t>                </a:t>
                                </a:r>
                                <a:endParaRPr lang="ru-RU" sz="1000">
                                  <a:latin typeface="Times New Roman" panose="02020603050405020304" pitchFamily="18" charset="0"/>
                                  <a:cs typeface="Times New Roman" panose="02020603050405020304" pitchFamily="18" charset="0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19591" name="Группа 93"/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15641608" y="6518040"/>
                              <a:ext cx="1222227" cy="458426"/>
                              <a:chOff x="15641608" y="6518040"/>
                              <a:chExt cx="1222227" cy="458426"/>
                            </a:xfrm>
                          </xdr:grpSpPr>
                          <xdr:sp macro="" textlink="">
                            <xdr:nvSpPr>
                              <xdr:cNvPr id="95" name="Овал 94"/>
                              <xdr:cNvSpPr/>
                            </xdr:nvSpPr>
                            <xdr:spPr>
                              <a:xfrm>
                                <a:off x="15644929" y="6669824"/>
                                <a:ext cx="139745" cy="99560"/>
                              </a:xfrm>
                              <a:prstGeom prst="ellipse">
                                <a:avLst/>
                              </a:prstGeom>
                              <a:solidFill>
                                <a:schemeClr val="tx1"/>
                              </a:solidFill>
                              <a:ln>
                                <a:solidFill>
                                  <a:schemeClr val="tx1"/>
                                </a:solidFill>
                              </a:ln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endParaRPr lang="ru-RU"/>
                              </a:p>
                            </xdr:txBody>
                          </xdr:sp>
                          <xdr:sp macro="" textlink="">
                            <xdr:nvSpPr>
                              <xdr:cNvPr id="96" name="Овал 95"/>
                              <xdr:cNvSpPr/>
                            </xdr:nvSpPr>
                            <xdr:spPr>
                              <a:xfrm>
                                <a:off x="15662397" y="6819164"/>
                                <a:ext cx="122277" cy="99560"/>
                              </a:xfrm>
                              <a:prstGeom prst="ellipse">
                                <a:avLst/>
                              </a:prstGeom>
                              <a:solidFill>
                                <a:schemeClr val="bg1">
                                  <a:lumMod val="50000"/>
                                </a:schemeClr>
                              </a:solidFill>
                              <a:ln>
                                <a:solidFill>
                                  <a:schemeClr val="tx1"/>
                                </a:solidFill>
                              </a:ln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endParaRPr lang="ru-RU"/>
                              </a:p>
                            </xdr:txBody>
                          </xdr:sp>
                          <xdr:sp macro="" textlink="">
                            <xdr:nvSpPr>
                              <xdr:cNvPr id="97" name="TextBox 96"/>
                              <xdr:cNvSpPr txBox="1"/>
                            </xdr:nvSpPr>
                            <xdr:spPr>
                              <a:xfrm>
                                <a:off x="15697334" y="6520485"/>
                                <a:ext cx="698725" cy="261345"/>
                              </a:xfrm>
                              <a:prstGeom prst="rect">
                                <a:avLst/>
                              </a:prstGeom>
                              <a:noFill/>
                            </xdr:spPr>
                            <xdr:style>
                              <a:lnRef idx="0">
                                <a:scrgbClr r="0" g="0" b="0"/>
                              </a:lnRef>
                              <a:fillRef idx="0">
                                <a:scrgbClr r="0" g="0" b="0"/>
                              </a:fillRef>
                              <a:effectRef idx="0">
                                <a:scrgbClr r="0" g="0" b="0"/>
                              </a:effectRef>
                              <a:fontRef idx="minor">
                                <a:schemeClr val="tx1"/>
                              </a:fontRef>
                            </xdr:style>
                            <xdr:txBody>
                              <a:bodyPr vertOverflow="clip" horzOverflow="clip" wrap="none" rtlCol="0" anchor="t">
                                <a:spAutoFit/>
                              </a:bodyPr>
                              <a:lstStyle/>
                              <a:p>
                                <a:r>
                                  <a:rPr lang="en-US" sz="100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  <a:t>Saline</a:t>
                                </a:r>
                                <a:endParaRPr lang="ru-RU" sz="1000">
                                  <a:latin typeface="Times New Roman" panose="02020603050405020304" pitchFamily="18" charset="0"/>
                                  <a:cs typeface="Times New Roman" panose="02020603050405020304" pitchFamily="18" charset="0"/>
                                </a:endParaRPr>
                              </a:p>
                            </xdr:txBody>
                          </xdr:sp>
                          <xdr:sp macro="" textlink="">
                            <xdr:nvSpPr>
                              <xdr:cNvPr id="98" name="TextBox 97"/>
                              <xdr:cNvSpPr txBox="1"/>
                            </xdr:nvSpPr>
                            <xdr:spPr>
                              <a:xfrm>
                                <a:off x="15697334" y="6719604"/>
                                <a:ext cx="1170364" cy="261345"/>
                              </a:xfrm>
                              <a:prstGeom prst="rect">
                                <a:avLst/>
                              </a:prstGeom>
                              <a:noFill/>
                            </xdr:spPr>
                            <xdr:style>
                              <a:lnRef idx="0">
                                <a:scrgbClr r="0" g="0" b="0"/>
                              </a:lnRef>
                              <a:fillRef idx="0">
                                <a:scrgbClr r="0" g="0" b="0"/>
                              </a:fillRef>
                              <a:effectRef idx="0">
                                <a:scrgbClr r="0" g="0" b="0"/>
                              </a:effectRef>
                              <a:fontRef idx="minor">
                                <a:schemeClr val="tx1"/>
                              </a:fontRef>
                            </xdr:style>
                            <xdr:txBody>
                              <a:bodyPr vertOverflow="clip" horzOverflow="clip" wrap="none" rtlCol="0" anchor="t">
                                <a:spAutoFit/>
                              </a:bodyPr>
                              <a:lstStyle/>
                              <a:p>
                                <a:r>
                                  <a:rPr lang="en-US" sz="1000" baseline="0">
                                    <a:latin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  <a:t>30 µg OVA</a:t>
                                </a:r>
                                <a:endParaRPr lang="ru-RU" sz="1000">
                                  <a:latin typeface="Times New Roman" panose="02020603050405020304" pitchFamily="18" charset="0"/>
                                  <a:cs typeface="Times New Roman" panose="02020603050405020304" pitchFamily="18" charset="0"/>
                                </a:endParaRPr>
                              </a:p>
                            </xdr:txBody>
                          </xdr:sp>
                        </xdr:grpSp>
                      </xdr:grpSp>
                      <xdr:sp macro="" textlink="">
                        <xdr:nvSpPr>
                          <xdr:cNvPr id="91" name="TextBox 90"/>
                          <xdr:cNvSpPr txBox="1"/>
                        </xdr:nvSpPr>
                        <xdr:spPr>
                          <a:xfrm>
                            <a:off x="17863379" y="6831609"/>
                            <a:ext cx="628852" cy="336014"/>
                          </a:xfrm>
                          <a:prstGeom prst="rect">
                            <a:avLst/>
                          </a:prstGeom>
                          <a:noFill/>
                        </xdr:spPr>
                        <xdr:style>
                          <a:lnRef idx="0">
                            <a:scrgbClr r="0" g="0" b="0"/>
                          </a:lnRef>
                          <a:fillRef idx="0">
                            <a:scrgbClr r="0" g="0" b="0"/>
                          </a:fillRef>
                          <a:effectRef idx="0">
                            <a:scrgbClr r="0" g="0" b="0"/>
                          </a:effectRef>
                          <a:fontRef idx="minor">
                            <a:schemeClr val="tx1"/>
                          </a:fontRef>
                        </xdr:style>
                        <xdr:txBody>
                          <a:bodyPr vertOverflow="clip" horzOverflow="clip" wrap="none" rtlCol="0" anchor="t">
                            <a:noAutofit/>
                          </a:bodyPr>
                          <a:lstStyle/>
                          <a:p>
                            <a:r>
                              <a:rPr lang="en-US" sz="105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§</a:t>
                            </a:r>
                            <a:endParaRPr lang="ru-RU" sz="105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endParaRPr>
                          </a:p>
                        </xdr:txBody>
                      </xdr:sp>
                    </xdr:grpSp>
                    <xdr:cxnSp macro="">
                      <xdr:nvCxnSpPr>
                        <xdr:cNvPr id="87" name="Прямая соединительная линия 86"/>
                        <xdr:cNvCxnSpPr/>
                      </xdr:nvCxnSpPr>
                      <xdr:spPr>
                        <a:xfrm>
                          <a:off x="9646784" y="8314217"/>
                          <a:ext cx="171210" cy="0"/>
                        </a:xfrm>
                        <a:prstGeom prst="line">
                          <a:avLst/>
                        </a:prstGeom>
                        <a:ln w="15875">
                          <a:solidFill>
                            <a:schemeClr val="tx1"/>
                          </a:solidFill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</xdr:grpSp>
                  <xdr:sp macro="" textlink="">
                    <xdr:nvSpPr>
                      <xdr:cNvPr id="85" name="TextBox 84"/>
                      <xdr:cNvSpPr txBox="1"/>
                    </xdr:nvSpPr>
                    <xdr:spPr>
                      <a:xfrm>
                        <a:off x="9580202" y="8114520"/>
                        <a:ext cx="285350" cy="171169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en-US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**</a:t>
                        </a:r>
                        <a:endPara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endParaRPr>
                      </a:p>
                    </xdr:txBody>
                  </xdr:sp>
                </xdr:grpSp>
                <xdr:sp macro="" textlink="">
                  <xdr:nvSpPr>
                    <xdr:cNvPr id="107" name="TextBox 106"/>
                    <xdr:cNvSpPr txBox="1"/>
                  </xdr:nvSpPr>
                  <xdr:spPr>
                    <a:xfrm>
                      <a:off x="14216810" y="8190595"/>
                      <a:ext cx="351931" cy="247244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en-US" sz="105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  <a:endParaRPr lang="ru-RU" sz="1050">
                        <a:latin typeface="Times New Roman" panose="02020603050405020304" pitchFamily="18" charset="0"/>
                        <a:cs typeface="Times New Roman" panose="02020603050405020304" pitchFamily="18" charset="0"/>
                      </a:endParaRPr>
                    </a:p>
                  </xdr:txBody>
                </xdr:sp>
              </xdr:grpSp>
              <xdr:sp macro="" textlink="">
                <xdr:nvSpPr>
                  <xdr:cNvPr id="109" name="TextBox 108"/>
                  <xdr:cNvSpPr txBox="1"/>
                </xdr:nvSpPr>
                <xdr:spPr>
                  <a:xfrm>
                    <a:off x="13769762" y="8143048"/>
                    <a:ext cx="351931" cy="247244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en-US" sz="105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</a:t>
                    </a:r>
                    <a:endParaRPr lang="ru-RU" sz="105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</xdr:grpSp>
            <xdr:cxnSp macro="">
              <xdr:nvCxnSpPr>
                <xdr:cNvPr id="112" name="Прямая соединительная линия 111"/>
                <xdr:cNvCxnSpPr/>
              </xdr:nvCxnSpPr>
              <xdr:spPr>
                <a:xfrm>
                  <a:off x="13722204" y="8105010"/>
                  <a:ext cx="190233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14" name="TextBox 113"/>
              <xdr:cNvSpPr txBox="1"/>
            </xdr:nvSpPr>
            <xdr:spPr>
              <a:xfrm>
                <a:off x="13646110" y="7876785"/>
                <a:ext cx="256815" cy="21871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17" name="Прямая соединительная линия 116"/>
            <xdr:cNvCxnSpPr/>
          </xdr:nvCxnSpPr>
          <xdr:spPr>
            <a:xfrm>
              <a:off x="12323989" y="8466367"/>
              <a:ext cx="171210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16" name="TextBox 115"/>
          <xdr:cNvSpPr txBox="1"/>
        </xdr:nvSpPr>
        <xdr:spPr>
          <a:xfrm>
            <a:off x="12238384" y="8247651"/>
            <a:ext cx="285350" cy="1711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13</xdr:col>
      <xdr:colOff>104775</xdr:colOff>
      <xdr:row>78</xdr:row>
      <xdr:rowOff>95250</xdr:rowOff>
    </xdr:from>
    <xdr:to>
      <xdr:col>18</xdr:col>
      <xdr:colOff>342900</xdr:colOff>
      <xdr:row>93</xdr:row>
      <xdr:rowOff>142875</xdr:rowOff>
    </xdr:to>
    <xdr:grpSp>
      <xdr:nvGrpSpPr>
        <xdr:cNvPr id="19467" name="Группа 198"/>
        <xdr:cNvGrpSpPr>
          <a:grpSpLocks/>
        </xdr:cNvGrpSpPr>
      </xdr:nvGrpSpPr>
      <xdr:grpSpPr bwMode="auto">
        <a:xfrm>
          <a:off x="8496300" y="14954250"/>
          <a:ext cx="3286125" cy="2905125"/>
          <a:chOff x="8029573" y="10953750"/>
          <a:chExt cx="3281563" cy="2900365"/>
        </a:xfrm>
      </xdr:grpSpPr>
      <xdr:grpSp>
        <xdr:nvGrpSpPr>
          <xdr:cNvPr id="19563" name="Группа 147"/>
          <xdr:cNvGrpSpPr>
            <a:grpSpLocks/>
          </xdr:cNvGrpSpPr>
        </xdr:nvGrpSpPr>
        <xdr:grpSpPr bwMode="auto">
          <a:xfrm>
            <a:off x="8029573" y="10953750"/>
            <a:ext cx="3281563" cy="2900365"/>
            <a:chOff x="14195000" y="6396035"/>
            <a:chExt cx="6026575" cy="3795715"/>
          </a:xfrm>
        </xdr:grpSpPr>
        <xdr:grpSp>
          <xdr:nvGrpSpPr>
            <xdr:cNvPr id="19565" name="Группа 152"/>
            <xdr:cNvGrpSpPr>
              <a:grpSpLocks/>
            </xdr:cNvGrpSpPr>
          </xdr:nvGrpSpPr>
          <xdr:grpSpPr bwMode="auto">
            <a:xfrm>
              <a:off x="14195000" y="6396035"/>
              <a:ext cx="6026575" cy="3795715"/>
              <a:chOff x="13909250" y="6415085"/>
              <a:chExt cx="6026575" cy="3795715"/>
            </a:xfrm>
          </xdr:grpSpPr>
          <xdr:grpSp>
            <xdr:nvGrpSpPr>
              <xdr:cNvPr id="19567" name="Группа 158"/>
              <xdr:cNvGrpSpPr>
                <a:grpSpLocks/>
              </xdr:cNvGrpSpPr>
            </xdr:nvGrpSpPr>
            <xdr:grpSpPr bwMode="auto">
              <a:xfrm>
                <a:off x="14420850" y="6415085"/>
                <a:ext cx="5514975" cy="3795715"/>
                <a:chOff x="14420850" y="6415085"/>
                <a:chExt cx="5514975" cy="3795715"/>
              </a:xfrm>
            </xdr:grpSpPr>
            <xdr:graphicFrame macro="">
              <xdr:nvGraphicFramePr>
                <xdr:cNvPr id="19569" name="Диаграмма 160"/>
                <xdr:cNvGraphicFramePr>
                  <a:graphicFrameLocks/>
                </xdr:cNvGraphicFramePr>
              </xdr:nvGraphicFramePr>
              <xdr:xfrm>
                <a:off x="14420850" y="6415085"/>
                <a:ext cx="5514975" cy="379571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  <xdr:cxnSp macro="">
              <xdr:nvCxnSpPr>
                <xdr:cNvPr id="163" name="Прямая соединительная линия 162"/>
                <xdr:cNvCxnSpPr/>
              </xdr:nvCxnSpPr>
              <xdr:spPr>
                <a:xfrm>
                  <a:off x="18276334" y="7273788"/>
                  <a:ext cx="768607" cy="0"/>
                </a:xfrm>
                <a:prstGeom prst="line">
                  <a:avLst/>
                </a:prstGeom>
                <a:ln w="254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165" name="TextBox 164"/>
                <xdr:cNvSpPr txBox="1"/>
              </xdr:nvSpPr>
              <xdr:spPr>
                <a:xfrm>
                  <a:off x="18485954" y="6962664"/>
                  <a:ext cx="471645" cy="2862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6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</a:t>
                  </a:r>
                  <a:endParaRPr lang="ru-RU" sz="16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160" name="TextBox 159"/>
              <xdr:cNvSpPr txBox="1"/>
            </xdr:nvSpPr>
            <xdr:spPr>
              <a:xfrm>
                <a:off x="13909250" y="9476547"/>
                <a:ext cx="5834423" cy="39823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 -                       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150</a:t>
                </a: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</a:t>
                </a:r>
                <a:endParaRPr lang="ru-RU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152" name="TextBox 151"/>
            <xdr:cNvSpPr txBox="1"/>
          </xdr:nvSpPr>
          <xdr:spPr>
            <a:xfrm>
              <a:off x="19156007" y="7316963"/>
              <a:ext cx="593923" cy="4729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  <a:endParaRPr lang="ru-RU" sz="16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198" name="TextBox 197"/>
          <xdr:cNvSpPr txBox="1"/>
        </xdr:nvSpPr>
        <xdr:spPr>
          <a:xfrm>
            <a:off x="10321911" y="12247028"/>
            <a:ext cx="332912" cy="33282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18</xdr:col>
      <xdr:colOff>276225</xdr:colOff>
      <xdr:row>78</xdr:row>
      <xdr:rowOff>66675</xdr:rowOff>
    </xdr:from>
    <xdr:to>
      <xdr:col>23</xdr:col>
      <xdr:colOff>514350</xdr:colOff>
      <xdr:row>93</xdr:row>
      <xdr:rowOff>114300</xdr:rowOff>
    </xdr:to>
    <xdr:grpSp>
      <xdr:nvGrpSpPr>
        <xdr:cNvPr id="19468" name="Группа 210"/>
        <xdr:cNvGrpSpPr>
          <a:grpSpLocks/>
        </xdr:cNvGrpSpPr>
      </xdr:nvGrpSpPr>
      <xdr:grpSpPr bwMode="auto">
        <a:xfrm>
          <a:off x="11715750" y="14925675"/>
          <a:ext cx="3286125" cy="2905125"/>
          <a:chOff x="11249023" y="10925175"/>
          <a:chExt cx="3281563" cy="2900365"/>
        </a:xfrm>
      </xdr:grpSpPr>
      <xdr:grpSp>
        <xdr:nvGrpSpPr>
          <xdr:cNvPr id="19557" name="Группа 199"/>
          <xdr:cNvGrpSpPr>
            <a:grpSpLocks/>
          </xdr:cNvGrpSpPr>
        </xdr:nvGrpSpPr>
        <xdr:grpSpPr bwMode="auto">
          <a:xfrm>
            <a:off x="11249023" y="10925175"/>
            <a:ext cx="3281563" cy="2900365"/>
            <a:chOff x="8029573" y="10953750"/>
            <a:chExt cx="3281563" cy="2900365"/>
          </a:xfrm>
        </xdr:grpSpPr>
        <xdr:grpSp>
          <xdr:nvGrpSpPr>
            <xdr:cNvPr id="19559" name="Группа 202"/>
            <xdr:cNvGrpSpPr>
              <a:grpSpLocks/>
            </xdr:cNvGrpSpPr>
          </xdr:nvGrpSpPr>
          <xdr:grpSpPr bwMode="auto">
            <a:xfrm>
              <a:off x="8029573" y="10953750"/>
              <a:ext cx="3281563" cy="2900365"/>
              <a:chOff x="13909250" y="6415085"/>
              <a:chExt cx="6026575" cy="3795715"/>
            </a:xfrm>
          </xdr:grpSpPr>
          <xdr:graphicFrame macro="">
            <xdr:nvGraphicFramePr>
              <xdr:cNvPr id="19561" name="Диаграмма 206"/>
              <xdr:cNvGraphicFramePr>
                <a:graphicFrameLocks/>
              </xdr:cNvGraphicFramePr>
            </xdr:nvGraphicFramePr>
            <xdr:xfrm>
              <a:off x="14420850" y="6415085"/>
              <a:ext cx="5514975" cy="3795715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6"/>
              </a:graphicData>
            </a:graphic>
          </xdr:graphicFrame>
          <xdr:sp macro="" textlink="">
            <xdr:nvSpPr>
              <xdr:cNvPr id="206" name="TextBox 205"/>
              <xdr:cNvSpPr txBox="1"/>
            </xdr:nvSpPr>
            <xdr:spPr>
              <a:xfrm>
                <a:off x="13909250" y="9476547"/>
                <a:ext cx="5834423" cy="39823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 -                       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150</a:t>
                </a: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</a:t>
                </a:r>
                <a:endParaRPr lang="ru-RU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202" name="TextBox 201"/>
            <xdr:cNvSpPr txBox="1"/>
          </xdr:nvSpPr>
          <xdr:spPr>
            <a:xfrm>
              <a:off x="10321911" y="12247028"/>
              <a:ext cx="332912" cy="3328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  <a:endParaRPr lang="ru-RU" sz="16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210" name="TextBox 209"/>
          <xdr:cNvSpPr txBox="1"/>
        </xdr:nvSpPr>
        <xdr:spPr>
          <a:xfrm>
            <a:off x="13921832" y="12218453"/>
            <a:ext cx="332912" cy="33282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13</xdr:col>
      <xdr:colOff>38100</xdr:colOff>
      <xdr:row>93</xdr:row>
      <xdr:rowOff>57150</xdr:rowOff>
    </xdr:from>
    <xdr:to>
      <xdr:col>18</xdr:col>
      <xdr:colOff>276225</xdr:colOff>
      <xdr:row>108</xdr:row>
      <xdr:rowOff>104775</xdr:rowOff>
    </xdr:to>
    <xdr:grpSp>
      <xdr:nvGrpSpPr>
        <xdr:cNvPr id="19469" name="Группа 211"/>
        <xdr:cNvGrpSpPr>
          <a:grpSpLocks/>
        </xdr:cNvGrpSpPr>
      </xdr:nvGrpSpPr>
      <xdr:grpSpPr bwMode="auto">
        <a:xfrm>
          <a:off x="8429625" y="17773650"/>
          <a:ext cx="3286125" cy="2905125"/>
          <a:chOff x="8029573" y="10953750"/>
          <a:chExt cx="3281563" cy="2900365"/>
        </a:xfrm>
      </xdr:grpSpPr>
      <xdr:grpSp>
        <xdr:nvGrpSpPr>
          <xdr:cNvPr id="19548" name="Группа 212"/>
          <xdr:cNvGrpSpPr>
            <a:grpSpLocks/>
          </xdr:cNvGrpSpPr>
        </xdr:nvGrpSpPr>
        <xdr:grpSpPr bwMode="auto">
          <a:xfrm>
            <a:off x="8029573" y="10953750"/>
            <a:ext cx="3281563" cy="2900365"/>
            <a:chOff x="14195000" y="6396035"/>
            <a:chExt cx="6026575" cy="3795715"/>
          </a:xfrm>
        </xdr:grpSpPr>
        <xdr:grpSp>
          <xdr:nvGrpSpPr>
            <xdr:cNvPr id="19550" name="Группа 214"/>
            <xdr:cNvGrpSpPr>
              <a:grpSpLocks/>
            </xdr:cNvGrpSpPr>
          </xdr:nvGrpSpPr>
          <xdr:grpSpPr bwMode="auto">
            <a:xfrm>
              <a:off x="14195000" y="6396035"/>
              <a:ext cx="6026575" cy="3795715"/>
              <a:chOff x="13909250" y="6415085"/>
              <a:chExt cx="6026575" cy="3795715"/>
            </a:xfrm>
          </xdr:grpSpPr>
          <xdr:grpSp>
            <xdr:nvGrpSpPr>
              <xdr:cNvPr id="19552" name="Группа 216"/>
              <xdr:cNvGrpSpPr>
                <a:grpSpLocks/>
              </xdr:cNvGrpSpPr>
            </xdr:nvGrpSpPr>
            <xdr:grpSpPr bwMode="auto">
              <a:xfrm>
                <a:off x="14420850" y="6415085"/>
                <a:ext cx="5514975" cy="3795715"/>
                <a:chOff x="14420850" y="6415085"/>
                <a:chExt cx="5514975" cy="3795715"/>
              </a:xfrm>
            </xdr:grpSpPr>
            <xdr:graphicFrame macro="">
              <xdr:nvGraphicFramePr>
                <xdr:cNvPr id="19554" name="Диаграмма 218"/>
                <xdr:cNvGraphicFramePr>
                  <a:graphicFrameLocks/>
                </xdr:cNvGraphicFramePr>
              </xdr:nvGraphicFramePr>
              <xdr:xfrm>
                <a:off x="14420850" y="6415085"/>
                <a:ext cx="5514975" cy="379571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7"/>
                </a:graphicData>
              </a:graphic>
            </xdr:graphicFrame>
            <xdr:cxnSp macro="">
              <xdr:nvCxnSpPr>
                <xdr:cNvPr id="220" name="Прямая соединительная линия 219"/>
                <xdr:cNvCxnSpPr/>
              </xdr:nvCxnSpPr>
              <xdr:spPr>
                <a:xfrm>
                  <a:off x="18328739" y="7560022"/>
                  <a:ext cx="768607" cy="0"/>
                </a:xfrm>
                <a:prstGeom prst="line">
                  <a:avLst/>
                </a:prstGeom>
                <a:ln w="254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21" name="TextBox 220"/>
                <xdr:cNvSpPr txBox="1"/>
              </xdr:nvSpPr>
              <xdr:spPr>
                <a:xfrm>
                  <a:off x="18485954" y="7236453"/>
                  <a:ext cx="471645" cy="2862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6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</a:t>
                  </a:r>
                  <a:endParaRPr lang="ru-RU" sz="16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218" name="TextBox 217"/>
              <xdr:cNvSpPr txBox="1"/>
            </xdr:nvSpPr>
            <xdr:spPr>
              <a:xfrm>
                <a:off x="13909250" y="9476547"/>
                <a:ext cx="5834423" cy="39823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 -                       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150</a:t>
                </a: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</a:t>
                </a:r>
                <a:endParaRPr lang="ru-RU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216" name="TextBox 215"/>
            <xdr:cNvSpPr txBox="1"/>
          </xdr:nvSpPr>
          <xdr:spPr>
            <a:xfrm>
              <a:off x="19138538" y="7528527"/>
              <a:ext cx="593923" cy="4729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  <a:endParaRPr lang="ru-RU" sz="16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214" name="TextBox 213"/>
          <xdr:cNvSpPr txBox="1"/>
        </xdr:nvSpPr>
        <xdr:spPr>
          <a:xfrm>
            <a:off x="10312399" y="12684460"/>
            <a:ext cx="332912" cy="33282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18</xdr:col>
      <xdr:colOff>180975</xdr:colOff>
      <xdr:row>93</xdr:row>
      <xdr:rowOff>57150</xdr:rowOff>
    </xdr:from>
    <xdr:to>
      <xdr:col>23</xdr:col>
      <xdr:colOff>419100</xdr:colOff>
      <xdr:row>108</xdr:row>
      <xdr:rowOff>104775</xdr:rowOff>
    </xdr:to>
    <xdr:grpSp>
      <xdr:nvGrpSpPr>
        <xdr:cNvPr id="19470" name="Группа 234"/>
        <xdr:cNvGrpSpPr>
          <a:grpSpLocks/>
        </xdr:cNvGrpSpPr>
      </xdr:nvGrpSpPr>
      <xdr:grpSpPr bwMode="auto">
        <a:xfrm>
          <a:off x="11620500" y="17773650"/>
          <a:ext cx="3286125" cy="2905125"/>
          <a:chOff x="11153773" y="13773150"/>
          <a:chExt cx="3281563" cy="2900365"/>
        </a:xfrm>
      </xdr:grpSpPr>
      <xdr:grpSp>
        <xdr:nvGrpSpPr>
          <xdr:cNvPr id="19535" name="Группа 232"/>
          <xdr:cNvGrpSpPr>
            <a:grpSpLocks/>
          </xdr:cNvGrpSpPr>
        </xdr:nvGrpSpPr>
        <xdr:grpSpPr bwMode="auto">
          <a:xfrm>
            <a:off x="11153773" y="13773150"/>
            <a:ext cx="3281563" cy="2900365"/>
            <a:chOff x="11153773" y="13773150"/>
            <a:chExt cx="3281563" cy="2900365"/>
          </a:xfrm>
        </xdr:grpSpPr>
        <xdr:grpSp>
          <xdr:nvGrpSpPr>
            <xdr:cNvPr id="19537" name="Группа 221"/>
            <xdr:cNvGrpSpPr>
              <a:grpSpLocks/>
            </xdr:cNvGrpSpPr>
          </xdr:nvGrpSpPr>
          <xdr:grpSpPr bwMode="auto">
            <a:xfrm>
              <a:off x="11153773" y="13773150"/>
              <a:ext cx="3281563" cy="2900365"/>
              <a:chOff x="8029573" y="10953750"/>
              <a:chExt cx="3281563" cy="2900365"/>
            </a:xfrm>
          </xdr:grpSpPr>
          <xdr:grpSp>
            <xdr:nvGrpSpPr>
              <xdr:cNvPr id="19539" name="Группа 222"/>
              <xdr:cNvGrpSpPr>
                <a:grpSpLocks/>
              </xdr:cNvGrpSpPr>
            </xdr:nvGrpSpPr>
            <xdr:grpSpPr bwMode="auto">
              <a:xfrm>
                <a:off x="8029573" y="10953750"/>
                <a:ext cx="3281563" cy="2900365"/>
                <a:chOff x="14195000" y="6396035"/>
                <a:chExt cx="6026575" cy="3795715"/>
              </a:xfrm>
            </xdr:grpSpPr>
            <xdr:grpSp>
              <xdr:nvGrpSpPr>
                <xdr:cNvPr id="19541" name="Группа 224"/>
                <xdr:cNvGrpSpPr>
                  <a:grpSpLocks/>
                </xdr:cNvGrpSpPr>
              </xdr:nvGrpSpPr>
              <xdr:grpSpPr bwMode="auto">
                <a:xfrm>
                  <a:off x="14195000" y="6396035"/>
                  <a:ext cx="6026575" cy="3795715"/>
                  <a:chOff x="13909250" y="6415085"/>
                  <a:chExt cx="6026575" cy="3795715"/>
                </a:xfrm>
              </xdr:grpSpPr>
              <xdr:grpSp>
                <xdr:nvGrpSpPr>
                  <xdr:cNvPr id="19543" name="Группа 226"/>
                  <xdr:cNvGrpSpPr>
                    <a:grpSpLocks/>
                  </xdr:cNvGrpSpPr>
                </xdr:nvGrpSpPr>
                <xdr:grpSpPr bwMode="auto">
                  <a:xfrm>
                    <a:off x="14420850" y="6415085"/>
                    <a:ext cx="5514975" cy="3795715"/>
                    <a:chOff x="14420850" y="6415085"/>
                    <a:chExt cx="5514975" cy="3795715"/>
                  </a:xfrm>
                </xdr:grpSpPr>
                <xdr:graphicFrame macro="">
                  <xdr:nvGraphicFramePr>
                    <xdr:cNvPr id="19545" name="Диаграмма 228"/>
                    <xdr:cNvGraphicFramePr>
                      <a:graphicFrameLocks/>
                    </xdr:cNvGraphicFramePr>
                  </xdr:nvGraphicFramePr>
                  <xdr:xfrm>
                    <a:off x="14420850" y="6415085"/>
                    <a:ext cx="5514975" cy="3795715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8"/>
                    </a:graphicData>
                  </a:graphic>
                </xdr:graphicFrame>
                <xdr:cxnSp macro="">
                  <xdr:nvCxnSpPr>
                    <xdr:cNvPr id="230" name="Прямая соединительная линия 229"/>
                    <xdr:cNvCxnSpPr/>
                  </xdr:nvCxnSpPr>
                  <xdr:spPr>
                    <a:xfrm>
                      <a:off x="16127729" y="8605399"/>
                      <a:ext cx="786075" cy="0"/>
                    </a:xfrm>
                    <a:prstGeom prst="line">
                      <a:avLst/>
                    </a:prstGeom>
                    <a:ln w="25400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sp macro="" textlink="">
                  <xdr:nvSpPr>
                    <xdr:cNvPr id="231" name="TextBox 230"/>
                    <xdr:cNvSpPr txBox="1"/>
                  </xdr:nvSpPr>
                  <xdr:spPr>
                    <a:xfrm>
                      <a:off x="16232539" y="8256940"/>
                      <a:ext cx="471645" cy="286234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en-US" sz="16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*</a:t>
                      </a:r>
                      <a:endParaRPr lang="ru-RU" sz="1600">
                        <a:latin typeface="Times New Roman" panose="02020603050405020304" pitchFamily="18" charset="0"/>
                        <a:cs typeface="Times New Roman" panose="02020603050405020304" pitchFamily="18" charset="0"/>
                      </a:endParaRPr>
                    </a:p>
                  </xdr:txBody>
                </xdr:sp>
              </xdr:grpSp>
              <xdr:sp macro="" textlink="">
                <xdr:nvSpPr>
                  <xdr:cNvPr id="228" name="TextBox 227"/>
                  <xdr:cNvSpPr txBox="1"/>
                </xdr:nvSpPr>
                <xdr:spPr>
                  <a:xfrm>
                    <a:off x="13909250" y="9476547"/>
                    <a:ext cx="5834423" cy="398239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square" rtlCol="0" anchor="t">
                    <a:spAutoFit/>
                  </a:bodyPr>
                  <a:lstStyle/>
                  <a:p>
                    <a:r>
                      <a:rPr lang="en-US" sz="14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SRM 1650B, µg     -                       </a:t>
                    </a:r>
                    <a:r>
                      <a:rPr lang="en-US" sz="14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150</a:t>
                    </a:r>
                    <a:r>
                      <a:rPr lang="en-US" sz="14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         </a:t>
                    </a:r>
                    <a:endParaRPr lang="ru-RU" sz="14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</xdr:grpSp>
            <xdr:sp macro="" textlink="">
              <xdr:nvSpPr>
                <xdr:cNvPr id="226" name="TextBox 225"/>
                <xdr:cNvSpPr txBox="1"/>
              </xdr:nvSpPr>
              <xdr:spPr>
                <a:xfrm>
                  <a:off x="19121070" y="6744494"/>
                  <a:ext cx="593923" cy="47290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6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  <a:endParaRPr lang="ru-RU" sz="16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224" name="TextBox 223"/>
              <xdr:cNvSpPr txBox="1"/>
            </xdr:nvSpPr>
            <xdr:spPr>
              <a:xfrm>
                <a:off x="10312399" y="12684460"/>
                <a:ext cx="332912" cy="33282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  <a:endParaRPr lang="ru-RU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232" name="Прямая соединительная линия 231"/>
            <xdr:cNvCxnSpPr/>
          </xdr:nvCxnSpPr>
          <xdr:spPr>
            <a:xfrm>
              <a:off x="13569764" y="14039413"/>
              <a:ext cx="428030" cy="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34" name="TextBox 233"/>
          <xdr:cNvSpPr txBox="1"/>
        </xdr:nvSpPr>
        <xdr:spPr>
          <a:xfrm>
            <a:off x="13645859" y="13801678"/>
            <a:ext cx="256818" cy="21871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12</xdr:col>
      <xdr:colOff>390525</xdr:colOff>
      <xdr:row>108</xdr:row>
      <xdr:rowOff>114300</xdr:rowOff>
    </xdr:from>
    <xdr:to>
      <xdr:col>18</xdr:col>
      <xdr:colOff>19050</xdr:colOff>
      <xdr:row>123</xdr:row>
      <xdr:rowOff>161925</xdr:rowOff>
    </xdr:to>
    <xdr:grpSp>
      <xdr:nvGrpSpPr>
        <xdr:cNvPr id="19471" name="Группа 235"/>
        <xdr:cNvGrpSpPr>
          <a:grpSpLocks/>
        </xdr:cNvGrpSpPr>
      </xdr:nvGrpSpPr>
      <xdr:grpSpPr bwMode="auto">
        <a:xfrm>
          <a:off x="8172450" y="20688300"/>
          <a:ext cx="3286125" cy="2905125"/>
          <a:chOff x="8029573" y="10953750"/>
          <a:chExt cx="3281563" cy="2900365"/>
        </a:xfrm>
      </xdr:grpSpPr>
      <xdr:grpSp>
        <xdr:nvGrpSpPr>
          <xdr:cNvPr id="19526" name="Группа 236"/>
          <xdr:cNvGrpSpPr>
            <a:grpSpLocks/>
          </xdr:cNvGrpSpPr>
        </xdr:nvGrpSpPr>
        <xdr:grpSpPr bwMode="auto">
          <a:xfrm>
            <a:off x="8029573" y="10953750"/>
            <a:ext cx="3281563" cy="2900365"/>
            <a:chOff x="14195000" y="6396035"/>
            <a:chExt cx="6026575" cy="3795715"/>
          </a:xfrm>
        </xdr:grpSpPr>
        <xdr:grpSp>
          <xdr:nvGrpSpPr>
            <xdr:cNvPr id="19528" name="Группа 238"/>
            <xdr:cNvGrpSpPr>
              <a:grpSpLocks/>
            </xdr:cNvGrpSpPr>
          </xdr:nvGrpSpPr>
          <xdr:grpSpPr bwMode="auto">
            <a:xfrm>
              <a:off x="14195000" y="6396035"/>
              <a:ext cx="6026575" cy="3795715"/>
              <a:chOff x="13909250" y="6415085"/>
              <a:chExt cx="6026575" cy="3795715"/>
            </a:xfrm>
          </xdr:grpSpPr>
          <xdr:grpSp>
            <xdr:nvGrpSpPr>
              <xdr:cNvPr id="19530" name="Группа 240"/>
              <xdr:cNvGrpSpPr>
                <a:grpSpLocks/>
              </xdr:cNvGrpSpPr>
            </xdr:nvGrpSpPr>
            <xdr:grpSpPr bwMode="auto">
              <a:xfrm>
                <a:off x="14420850" y="6415085"/>
                <a:ext cx="5514975" cy="3795715"/>
                <a:chOff x="14420850" y="6415085"/>
                <a:chExt cx="5514975" cy="3795715"/>
              </a:xfrm>
            </xdr:grpSpPr>
            <xdr:graphicFrame macro="">
              <xdr:nvGraphicFramePr>
                <xdr:cNvPr id="19532" name="Диаграмма 242"/>
                <xdr:cNvGraphicFramePr>
                  <a:graphicFrameLocks/>
                </xdr:cNvGraphicFramePr>
              </xdr:nvGraphicFramePr>
              <xdr:xfrm>
                <a:off x="14420850" y="6415085"/>
                <a:ext cx="5514975" cy="379571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9"/>
                </a:graphicData>
              </a:graphic>
            </xdr:graphicFrame>
            <xdr:cxnSp macro="">
              <xdr:nvCxnSpPr>
                <xdr:cNvPr id="244" name="Прямая соединительная линия 243"/>
                <xdr:cNvCxnSpPr/>
              </xdr:nvCxnSpPr>
              <xdr:spPr>
                <a:xfrm>
                  <a:off x="16127729" y="8406280"/>
                  <a:ext cx="786075" cy="0"/>
                </a:xfrm>
                <a:prstGeom prst="line">
                  <a:avLst/>
                </a:prstGeom>
                <a:ln w="254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45" name="TextBox 244"/>
                <xdr:cNvSpPr txBox="1"/>
              </xdr:nvSpPr>
              <xdr:spPr>
                <a:xfrm>
                  <a:off x="16267475" y="8070266"/>
                  <a:ext cx="471645" cy="2862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6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</a:t>
                  </a:r>
                  <a:endParaRPr lang="ru-RU" sz="16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242" name="TextBox 241"/>
              <xdr:cNvSpPr txBox="1"/>
            </xdr:nvSpPr>
            <xdr:spPr>
              <a:xfrm>
                <a:off x="13909250" y="9476547"/>
                <a:ext cx="5834423" cy="39823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 -                       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150</a:t>
                </a: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</a:t>
                </a:r>
                <a:endParaRPr lang="ru-RU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240" name="TextBox 239"/>
            <xdr:cNvSpPr txBox="1"/>
          </xdr:nvSpPr>
          <xdr:spPr>
            <a:xfrm>
              <a:off x="19190943" y="7802316"/>
              <a:ext cx="593923" cy="4729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  <a:endParaRPr lang="ru-RU" sz="16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238" name="TextBox 237"/>
          <xdr:cNvSpPr txBox="1"/>
        </xdr:nvSpPr>
        <xdr:spPr>
          <a:xfrm>
            <a:off x="10331423" y="11638426"/>
            <a:ext cx="332912" cy="33282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476250</xdr:colOff>
      <xdr:row>108</xdr:row>
      <xdr:rowOff>57150</xdr:rowOff>
    </xdr:from>
    <xdr:to>
      <xdr:col>23</xdr:col>
      <xdr:colOff>104775</xdr:colOff>
      <xdr:row>123</xdr:row>
      <xdr:rowOff>104775</xdr:rowOff>
    </xdr:to>
    <xdr:grpSp>
      <xdr:nvGrpSpPr>
        <xdr:cNvPr id="19472" name="Группа 245"/>
        <xdr:cNvGrpSpPr>
          <a:grpSpLocks/>
        </xdr:cNvGrpSpPr>
      </xdr:nvGrpSpPr>
      <xdr:grpSpPr bwMode="auto">
        <a:xfrm>
          <a:off x="11306175" y="20631150"/>
          <a:ext cx="3286125" cy="2905125"/>
          <a:chOff x="8029573" y="10953750"/>
          <a:chExt cx="3281563" cy="2900365"/>
        </a:xfrm>
      </xdr:grpSpPr>
      <xdr:grpSp>
        <xdr:nvGrpSpPr>
          <xdr:cNvPr id="19520" name="Группа 246"/>
          <xdr:cNvGrpSpPr>
            <a:grpSpLocks/>
          </xdr:cNvGrpSpPr>
        </xdr:nvGrpSpPr>
        <xdr:grpSpPr bwMode="auto">
          <a:xfrm>
            <a:off x="8029573" y="10953750"/>
            <a:ext cx="3281563" cy="2900365"/>
            <a:chOff x="14195000" y="6396035"/>
            <a:chExt cx="6026575" cy="3795715"/>
          </a:xfrm>
        </xdr:grpSpPr>
        <xdr:grpSp>
          <xdr:nvGrpSpPr>
            <xdr:cNvPr id="19522" name="Группа 248"/>
            <xdr:cNvGrpSpPr>
              <a:grpSpLocks/>
            </xdr:cNvGrpSpPr>
          </xdr:nvGrpSpPr>
          <xdr:grpSpPr bwMode="auto">
            <a:xfrm>
              <a:off x="14195000" y="6396035"/>
              <a:ext cx="6026575" cy="3795715"/>
              <a:chOff x="13909250" y="6415085"/>
              <a:chExt cx="6026575" cy="3795715"/>
            </a:xfrm>
          </xdr:grpSpPr>
          <xdr:graphicFrame macro="">
            <xdr:nvGraphicFramePr>
              <xdr:cNvPr id="19524" name="Диаграмма 252"/>
              <xdr:cNvGraphicFramePr>
                <a:graphicFrameLocks/>
              </xdr:cNvGraphicFramePr>
            </xdr:nvGraphicFramePr>
            <xdr:xfrm>
              <a:off x="14420850" y="6415085"/>
              <a:ext cx="5514975" cy="3795715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0"/>
              </a:graphicData>
            </a:graphic>
          </xdr:graphicFrame>
          <xdr:sp macro="" textlink="">
            <xdr:nvSpPr>
              <xdr:cNvPr id="252" name="TextBox 251"/>
              <xdr:cNvSpPr txBox="1"/>
            </xdr:nvSpPr>
            <xdr:spPr>
              <a:xfrm>
                <a:off x="13909250" y="9476547"/>
                <a:ext cx="5834423" cy="39823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 -                       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150</a:t>
                </a: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</a:t>
                </a:r>
                <a:endParaRPr lang="ru-RU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250" name="TextBox 249"/>
            <xdr:cNvSpPr txBox="1"/>
          </xdr:nvSpPr>
          <xdr:spPr>
            <a:xfrm>
              <a:off x="19121070" y="6682269"/>
              <a:ext cx="593923" cy="4729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  <a:endParaRPr lang="ru-RU" sz="16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248" name="TextBox 247"/>
          <xdr:cNvSpPr txBox="1"/>
        </xdr:nvSpPr>
        <xdr:spPr>
          <a:xfrm>
            <a:off x="10331423" y="11638426"/>
            <a:ext cx="332912" cy="33282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13</xdr:col>
      <xdr:colOff>152400</xdr:colOff>
      <xdr:row>56</xdr:row>
      <xdr:rowOff>0</xdr:rowOff>
    </xdr:from>
    <xdr:to>
      <xdr:col>18</xdr:col>
      <xdr:colOff>390525</xdr:colOff>
      <xdr:row>71</xdr:row>
      <xdr:rowOff>47625</xdr:rowOff>
    </xdr:to>
    <xdr:grpSp>
      <xdr:nvGrpSpPr>
        <xdr:cNvPr id="19473" name="Группа 153"/>
        <xdr:cNvGrpSpPr>
          <a:grpSpLocks/>
        </xdr:cNvGrpSpPr>
      </xdr:nvGrpSpPr>
      <xdr:grpSpPr bwMode="auto">
        <a:xfrm>
          <a:off x="8543925" y="10668000"/>
          <a:ext cx="3286125" cy="2905125"/>
          <a:chOff x="14195001" y="6396035"/>
          <a:chExt cx="6026574" cy="3795715"/>
        </a:xfrm>
      </xdr:grpSpPr>
      <xdr:grpSp>
        <xdr:nvGrpSpPr>
          <xdr:cNvPr id="19504" name="Группа 154"/>
          <xdr:cNvGrpSpPr>
            <a:grpSpLocks/>
          </xdr:cNvGrpSpPr>
        </xdr:nvGrpSpPr>
        <xdr:grpSpPr bwMode="auto">
          <a:xfrm>
            <a:off x="14195001" y="6396035"/>
            <a:ext cx="6026574" cy="3795715"/>
            <a:chOff x="14195001" y="6396035"/>
            <a:chExt cx="6026574" cy="3795715"/>
          </a:xfrm>
        </xdr:grpSpPr>
        <xdr:grpSp>
          <xdr:nvGrpSpPr>
            <xdr:cNvPr id="19507" name="Группа 157"/>
            <xdr:cNvGrpSpPr>
              <a:grpSpLocks/>
            </xdr:cNvGrpSpPr>
          </xdr:nvGrpSpPr>
          <xdr:grpSpPr bwMode="auto">
            <a:xfrm>
              <a:off x="14195001" y="6396035"/>
              <a:ext cx="6026574" cy="3795715"/>
              <a:chOff x="13909251" y="6415085"/>
              <a:chExt cx="6026574" cy="3795715"/>
            </a:xfrm>
          </xdr:grpSpPr>
          <xdr:grpSp>
            <xdr:nvGrpSpPr>
              <xdr:cNvPr id="19513" name="Группа 168"/>
              <xdr:cNvGrpSpPr>
                <a:grpSpLocks/>
              </xdr:cNvGrpSpPr>
            </xdr:nvGrpSpPr>
            <xdr:grpSpPr bwMode="auto">
              <a:xfrm>
                <a:off x="14420850" y="6415085"/>
                <a:ext cx="5514975" cy="3795715"/>
                <a:chOff x="14420850" y="6415085"/>
                <a:chExt cx="5514975" cy="3795715"/>
              </a:xfrm>
            </xdr:grpSpPr>
            <xdr:graphicFrame macro="">
              <xdr:nvGraphicFramePr>
                <xdr:cNvPr id="19515" name="Диаграмма 170"/>
                <xdr:cNvGraphicFramePr>
                  <a:graphicFrameLocks/>
                </xdr:cNvGraphicFramePr>
              </xdr:nvGraphicFramePr>
              <xdr:xfrm>
                <a:off x="14420850" y="6415085"/>
                <a:ext cx="5514975" cy="379571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11"/>
                </a:graphicData>
              </a:graphic>
            </xdr:graphicFrame>
            <xdr:cxnSp macro="">
              <xdr:nvCxnSpPr>
                <xdr:cNvPr id="172" name="Прямая соединительная линия 171"/>
                <xdr:cNvCxnSpPr/>
              </xdr:nvCxnSpPr>
              <xdr:spPr>
                <a:xfrm>
                  <a:off x="17507727" y="7261343"/>
                  <a:ext cx="296962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73" name="Прямая соединительная линия 172"/>
                <xdr:cNvCxnSpPr/>
              </xdr:nvCxnSpPr>
              <xdr:spPr>
                <a:xfrm>
                  <a:off x="19202155" y="7510242"/>
                  <a:ext cx="244557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174" name="TextBox 173"/>
                <xdr:cNvSpPr txBox="1"/>
              </xdr:nvSpPr>
              <xdr:spPr>
                <a:xfrm>
                  <a:off x="17385449" y="7037333"/>
                  <a:ext cx="524050" cy="22400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**</a:t>
                  </a:r>
                  <a:endPara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175" name="TextBox 174"/>
                <xdr:cNvSpPr txBox="1"/>
              </xdr:nvSpPr>
              <xdr:spPr>
                <a:xfrm>
                  <a:off x="19097345" y="7261343"/>
                  <a:ext cx="471645" cy="28623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2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</a:t>
                  </a:r>
                  <a:endParaRPr lang="ru-RU" sz="12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170" name="TextBox 169"/>
              <xdr:cNvSpPr txBox="1"/>
            </xdr:nvSpPr>
            <xdr:spPr>
              <a:xfrm>
                <a:off x="13909251" y="9414322"/>
                <a:ext cx="5834422" cy="5102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1650B, µg    -            30          150</a:t>
                </a:r>
                <a:r>
                  <a:rPr lang="en-US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 -            -</a:t>
                </a:r>
              </a:p>
              <a:p>
                <a:r>
                  <a:rPr lang="en-US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 2786, µg       -             -              -             30        150</a:t>
                </a:r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               </a:t>
                </a:r>
                <a:endParaRPr lang="ru-RU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grpSp>
          <xdr:nvGrpSpPr>
            <xdr:cNvPr id="19508" name="Группа 161"/>
            <xdr:cNvGrpSpPr>
              <a:grpSpLocks/>
            </xdr:cNvGrpSpPr>
          </xdr:nvGrpSpPr>
          <xdr:grpSpPr bwMode="auto">
            <a:xfrm>
              <a:off x="15641608" y="6518040"/>
              <a:ext cx="1275360" cy="458854"/>
              <a:chOff x="15641608" y="6518040"/>
              <a:chExt cx="1275360" cy="458854"/>
            </a:xfrm>
          </xdr:grpSpPr>
          <xdr:sp macro="" textlink="">
            <xdr:nvSpPr>
              <xdr:cNvPr id="164" name="Овал 163"/>
              <xdr:cNvSpPr/>
            </xdr:nvSpPr>
            <xdr:spPr>
              <a:xfrm>
                <a:off x="15644872" y="6669824"/>
                <a:ext cx="139747" cy="99560"/>
              </a:xfrm>
              <a:prstGeom prst="ellipse">
                <a:avLst/>
              </a:prstGeom>
              <a:solidFill>
                <a:schemeClr val="tx1"/>
              </a:solidFill>
              <a:ln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ru-RU"/>
              </a:p>
            </xdr:txBody>
          </xdr:sp>
          <xdr:sp macro="" textlink="">
            <xdr:nvSpPr>
              <xdr:cNvPr id="166" name="Овал 165"/>
              <xdr:cNvSpPr/>
            </xdr:nvSpPr>
            <xdr:spPr>
              <a:xfrm>
                <a:off x="15662341" y="6819164"/>
                <a:ext cx="122278" cy="99560"/>
              </a:xfrm>
              <a:prstGeom prst="ellipse">
                <a:avLst/>
              </a:prstGeom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ru-RU"/>
              </a:p>
            </xdr:txBody>
          </xdr:sp>
          <xdr:sp macro="" textlink="">
            <xdr:nvSpPr>
              <xdr:cNvPr id="167" name="TextBox 166"/>
              <xdr:cNvSpPr txBox="1"/>
            </xdr:nvSpPr>
            <xdr:spPr>
              <a:xfrm>
                <a:off x="15697277" y="6520485"/>
                <a:ext cx="698733" cy="2613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Saline</a:t>
                </a:r>
                <a:endParaRPr lang="ru-RU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68" name="TextBox 167"/>
              <xdr:cNvSpPr txBox="1"/>
            </xdr:nvSpPr>
            <xdr:spPr>
              <a:xfrm>
                <a:off x="15697277" y="6719604"/>
                <a:ext cx="1222783" cy="2613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0,3</a:t>
                </a:r>
                <a:r>
                  <a:rPr lang="en-US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µg OVA</a:t>
                </a:r>
                <a:endParaRPr lang="ru-RU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</xdr:grpSp>
      <xdr:sp macro="" textlink="">
        <xdr:nvSpPr>
          <xdr:cNvPr id="156" name="TextBox 155"/>
          <xdr:cNvSpPr txBox="1"/>
        </xdr:nvSpPr>
        <xdr:spPr>
          <a:xfrm>
            <a:off x="17863350" y="7304518"/>
            <a:ext cx="628860" cy="3235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5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05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57" name="TextBox 156"/>
          <xdr:cNvSpPr txBox="1"/>
        </xdr:nvSpPr>
        <xdr:spPr>
          <a:xfrm>
            <a:off x="19522842" y="7578307"/>
            <a:ext cx="593923" cy="3235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5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05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18</xdr:col>
      <xdr:colOff>466725</xdr:colOff>
      <xdr:row>55</xdr:row>
      <xdr:rowOff>142875</xdr:rowOff>
    </xdr:from>
    <xdr:to>
      <xdr:col>24</xdr:col>
      <xdr:colOff>95250</xdr:colOff>
      <xdr:row>71</xdr:row>
      <xdr:rowOff>0</xdr:rowOff>
    </xdr:to>
    <xdr:grpSp>
      <xdr:nvGrpSpPr>
        <xdr:cNvPr id="19474" name="Группа 175"/>
        <xdr:cNvGrpSpPr>
          <a:grpSpLocks/>
        </xdr:cNvGrpSpPr>
      </xdr:nvGrpSpPr>
      <xdr:grpSpPr bwMode="auto">
        <a:xfrm>
          <a:off x="11906250" y="10620375"/>
          <a:ext cx="3286125" cy="2905125"/>
          <a:chOff x="7820025" y="3724275"/>
          <a:chExt cx="3286126" cy="2900365"/>
        </a:xfrm>
      </xdr:grpSpPr>
      <xdr:grpSp>
        <xdr:nvGrpSpPr>
          <xdr:cNvPr id="19476" name="Группа 176"/>
          <xdr:cNvGrpSpPr>
            <a:grpSpLocks/>
          </xdr:cNvGrpSpPr>
        </xdr:nvGrpSpPr>
        <xdr:grpSpPr bwMode="auto">
          <a:xfrm>
            <a:off x="7820025" y="3724275"/>
            <a:ext cx="3286126" cy="2900365"/>
            <a:chOff x="7820025" y="3724275"/>
            <a:chExt cx="3286126" cy="2900365"/>
          </a:xfrm>
        </xdr:grpSpPr>
        <xdr:grpSp>
          <xdr:nvGrpSpPr>
            <xdr:cNvPr id="19478" name="Группа 178"/>
            <xdr:cNvGrpSpPr>
              <a:grpSpLocks/>
            </xdr:cNvGrpSpPr>
          </xdr:nvGrpSpPr>
          <xdr:grpSpPr bwMode="auto">
            <a:xfrm>
              <a:off x="7820025" y="3724275"/>
              <a:ext cx="3286126" cy="2900365"/>
              <a:chOff x="7820025" y="3724275"/>
              <a:chExt cx="3286126" cy="2900365"/>
            </a:xfrm>
          </xdr:grpSpPr>
          <xdr:grpSp>
            <xdr:nvGrpSpPr>
              <xdr:cNvPr id="19480" name="Группа 180"/>
              <xdr:cNvGrpSpPr>
                <a:grpSpLocks/>
              </xdr:cNvGrpSpPr>
            </xdr:nvGrpSpPr>
            <xdr:grpSpPr bwMode="auto">
              <a:xfrm>
                <a:off x="7820025" y="3724275"/>
                <a:ext cx="3286126" cy="2900365"/>
                <a:chOff x="7820025" y="3724275"/>
                <a:chExt cx="3286126" cy="2900365"/>
              </a:xfrm>
            </xdr:grpSpPr>
            <xdr:grpSp>
              <xdr:nvGrpSpPr>
                <xdr:cNvPr id="19482" name="Группа 182"/>
                <xdr:cNvGrpSpPr>
                  <a:grpSpLocks/>
                </xdr:cNvGrpSpPr>
              </xdr:nvGrpSpPr>
              <xdr:grpSpPr bwMode="auto">
                <a:xfrm>
                  <a:off x="7820025" y="3724275"/>
                  <a:ext cx="3286126" cy="2900365"/>
                  <a:chOff x="7820025" y="3724275"/>
                  <a:chExt cx="3286126" cy="2900365"/>
                </a:xfrm>
              </xdr:grpSpPr>
              <xdr:grpSp>
                <xdr:nvGrpSpPr>
                  <xdr:cNvPr id="19484" name="Группа 184"/>
                  <xdr:cNvGrpSpPr>
                    <a:grpSpLocks/>
                  </xdr:cNvGrpSpPr>
                </xdr:nvGrpSpPr>
                <xdr:grpSpPr bwMode="auto">
                  <a:xfrm>
                    <a:off x="7820025" y="3724275"/>
                    <a:ext cx="3286126" cy="2900365"/>
                    <a:chOff x="7820025" y="3724275"/>
                    <a:chExt cx="3286126" cy="2900365"/>
                  </a:xfrm>
                </xdr:grpSpPr>
                <xdr:grpSp>
                  <xdr:nvGrpSpPr>
                    <xdr:cNvPr id="19486" name="Группа 186"/>
                    <xdr:cNvGrpSpPr>
                      <a:grpSpLocks/>
                    </xdr:cNvGrpSpPr>
                  </xdr:nvGrpSpPr>
                  <xdr:grpSpPr bwMode="auto">
                    <a:xfrm>
                      <a:off x="7820025" y="3724275"/>
                      <a:ext cx="3286126" cy="2900365"/>
                      <a:chOff x="14195001" y="6396035"/>
                      <a:chExt cx="6034954" cy="3795715"/>
                    </a:xfrm>
                  </xdr:grpSpPr>
                  <xdr:grpSp>
                    <xdr:nvGrpSpPr>
                      <xdr:cNvPr id="19488" name="Группа 188"/>
                      <xdr:cNvGrpSpPr>
                        <a:grpSpLocks/>
                      </xdr:cNvGrpSpPr>
                    </xdr:nvGrpSpPr>
                    <xdr:grpSpPr bwMode="auto">
                      <a:xfrm>
                        <a:off x="14195001" y="6396035"/>
                        <a:ext cx="6026574" cy="3795715"/>
                        <a:chOff x="14195001" y="6396035"/>
                        <a:chExt cx="6026574" cy="3795715"/>
                      </a:xfrm>
                    </xdr:grpSpPr>
                    <xdr:grpSp>
                      <xdr:nvGrpSpPr>
                        <xdr:cNvPr id="19491" name="Группа 191"/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14195001" y="6396035"/>
                          <a:ext cx="6026574" cy="3795715"/>
                          <a:chOff x="13909251" y="6415085"/>
                          <a:chExt cx="6026574" cy="3795715"/>
                        </a:xfrm>
                      </xdr:grpSpPr>
                      <xdr:grpSp>
                        <xdr:nvGrpSpPr>
                          <xdr:cNvPr id="19497" name="Группа 200"/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14420850" y="6415085"/>
                            <a:ext cx="5514975" cy="3795715"/>
                            <a:chOff x="14420850" y="6415085"/>
                            <a:chExt cx="5514975" cy="3795715"/>
                          </a:xfrm>
                        </xdr:grpSpPr>
                        <xdr:graphicFrame macro="">
                          <xdr:nvGraphicFramePr>
                            <xdr:cNvPr id="19499" name="Диаграмма 204"/>
                            <xdr:cNvGraphicFramePr>
                              <a:graphicFrameLocks/>
                            </xdr:cNvGraphicFramePr>
                          </xdr:nvGraphicFramePr>
                          <xdr:xfrm>
                            <a:off x="14420850" y="6415085"/>
                            <a:ext cx="5514975" cy="3795715"/>
                          </xdr:xfrm>
                          <a:graphic>
                            <a:graphicData uri="http://schemas.openxmlformats.org/drawingml/2006/chart">
                              <c:chart xmlns:c="http://schemas.openxmlformats.org/drawingml/2006/chart" xmlns:r="http://schemas.openxmlformats.org/officeDocument/2006/relationships" r:id="rId12"/>
                            </a:graphicData>
                          </a:graphic>
                        </xdr:graphicFrame>
                        <xdr:cxnSp macro="">
                          <xdr:nvCxnSpPr>
                            <xdr:cNvPr id="208" name="Прямая соединительная линия 207"/>
                            <xdr:cNvCxnSpPr/>
                          </xdr:nvCxnSpPr>
                          <xdr:spPr>
                            <a:xfrm>
                              <a:off x="17495238" y="7236453"/>
                              <a:ext cx="297375" cy="0"/>
                            </a:xfrm>
                            <a:prstGeom prst="line">
                              <a:avLst/>
                            </a:prstGeom>
                            <a:ln w="15875">
                              <a:solidFill>
                                <a:schemeClr val="tx1"/>
                              </a:solidFill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209" name="Прямая соединительная линия 208"/>
                            <xdr:cNvCxnSpPr/>
                          </xdr:nvCxnSpPr>
                          <xdr:spPr>
                            <a:xfrm>
                              <a:off x="19314471" y="7460462"/>
                              <a:ext cx="244897" cy="0"/>
                            </a:xfrm>
                            <a:prstGeom prst="line">
                              <a:avLst/>
                            </a:prstGeom>
                            <a:ln w="15875">
                              <a:solidFill>
                                <a:schemeClr val="tx1"/>
                              </a:solidFill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sp macro="" textlink="">
                          <xdr:nvSpPr>
                            <xdr:cNvPr id="251" name="TextBox 250"/>
                            <xdr:cNvSpPr txBox="1"/>
                          </xdr:nvSpPr>
                          <xdr:spPr>
                            <a:xfrm>
                              <a:off x="17407775" y="6962664"/>
                              <a:ext cx="524779" cy="224009"/>
                            </a:xfrm>
                            <a:prstGeom prst="rect">
                              <a:avLst/>
                            </a:prstGeom>
                            <a:noFill/>
                          </xdr:spPr>
                          <xdr:style>
                            <a:lnRef idx="0">
                              <a:scrgbClr r="0" g="0" b="0"/>
                            </a:lnRef>
                            <a:fillRef idx="0">
                              <a:scrgbClr r="0" g="0" b="0"/>
                            </a:fillRef>
                            <a:effectRef idx="0">
                              <a:scrgbClr r="0" g="0" b="0"/>
                            </a:effectRef>
                            <a:fontRef idx="minor">
                              <a:schemeClr val="tx1"/>
                            </a:fontRef>
                          </xdr:style>
                          <xdr:txBody>
                            <a:bodyPr vertOverflow="clip" horzOverflow="clip" wrap="none" rtlCol="0" anchor="t">
                              <a:noAutofit/>
                            </a:bodyPr>
                            <a:lstStyle/>
                            <a:p>
                              <a:r>
                                <a:rPr lang="en-US" sz="1100">
                                  <a:latin typeface="Times New Roman" panose="02020603050405020304" pitchFamily="18" charset="0"/>
                                  <a:cs typeface="Times New Roman" panose="02020603050405020304" pitchFamily="18" charset="0"/>
                                </a:rPr>
                                <a:t>**</a:t>
                              </a:r>
                              <a:endParaRPr lang="ru-RU" sz="11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endParaRPr>
                            </a:p>
                          </xdr:txBody>
                        </xdr:sp>
                        <xdr:sp macro="" textlink="">
                          <xdr:nvSpPr>
                            <xdr:cNvPr id="254" name="TextBox 253"/>
                            <xdr:cNvSpPr txBox="1"/>
                          </xdr:nvSpPr>
                          <xdr:spPr>
                            <a:xfrm>
                              <a:off x="19174530" y="7174228"/>
                              <a:ext cx="524779" cy="298679"/>
                            </a:xfrm>
                            <a:prstGeom prst="rect">
                              <a:avLst/>
                            </a:prstGeom>
                            <a:noFill/>
                          </xdr:spPr>
                          <xdr:style>
                            <a:lnRef idx="0">
                              <a:scrgbClr r="0" g="0" b="0"/>
                            </a:lnRef>
                            <a:fillRef idx="0">
                              <a:scrgbClr r="0" g="0" b="0"/>
                            </a:fillRef>
                            <a:effectRef idx="0">
                              <a:scrgbClr r="0" g="0" b="0"/>
                            </a:effectRef>
                            <a:fontRef idx="minor">
                              <a:schemeClr val="tx1"/>
                            </a:fontRef>
                          </xdr:style>
                          <xdr:txBody>
                            <a:bodyPr vertOverflow="clip" horzOverflow="clip" wrap="none" rtlCol="0" anchor="t">
                              <a:noAutofit/>
                            </a:bodyPr>
                            <a:lstStyle/>
                            <a:p>
                              <a:r>
                                <a:rPr lang="en-US" sz="1200">
                                  <a:latin typeface="Times New Roman" panose="02020603050405020304" pitchFamily="18" charset="0"/>
                                  <a:cs typeface="Times New Roman" panose="02020603050405020304" pitchFamily="18" charset="0"/>
                                </a:rPr>
                                <a:t>**</a:t>
                              </a:r>
                              <a:endParaRPr lang="ru-RU" sz="12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endParaRPr>
                            </a:p>
                          </xdr:txBody>
                        </xdr:sp>
                      </xdr:grpSp>
                      <xdr:sp macro="" textlink="">
                        <xdr:nvSpPr>
                          <xdr:cNvPr id="204" name="TextBox 203"/>
                          <xdr:cNvSpPr txBox="1"/>
                        </xdr:nvSpPr>
                        <xdr:spPr>
                          <a:xfrm>
                            <a:off x="13909251" y="9414322"/>
                            <a:ext cx="5842535" cy="510244"/>
                          </a:xfrm>
                          <a:prstGeom prst="rect">
                            <a:avLst/>
                          </a:prstGeom>
                          <a:noFill/>
                        </xdr:spPr>
                        <xdr:style>
                          <a:lnRef idx="0">
                            <a:scrgbClr r="0" g="0" b="0"/>
                          </a:lnRef>
                          <a:fillRef idx="0">
                            <a:scrgbClr r="0" g="0" b="0"/>
                          </a:fillRef>
                          <a:effectRef idx="0">
                            <a:scrgbClr r="0" g="0" b="0"/>
                          </a:effectRef>
                          <a:fontRef idx="minor">
                            <a:schemeClr val="tx1"/>
                          </a:fontRef>
                        </xdr:style>
                        <xdr:txBody>
                          <a:bodyPr vertOverflow="clip" horzOverflow="clip" wrap="square" rtlCol="0" anchor="t">
                            <a:spAutoFit/>
                          </a:bodyPr>
                          <a:lstStyle/>
                          <a:p>
                            <a:r>
                              <a:rPr lang="en-US" sz="10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SRM 1650B, µg    -            30          150</a:t>
                            </a:r>
                            <a:r>
                              <a:rPr lang="en-US" sz="1000" baseline="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            -            -</a:t>
                            </a:r>
                          </a:p>
                          <a:p>
                            <a:r>
                              <a:rPr lang="en-US" sz="1000" baseline="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SRM 2786, µg       -             -              -             30        150</a:t>
                            </a:r>
                            <a:r>
                              <a:rPr lang="en-US" sz="10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                </a:t>
                            </a:r>
                            <a:endParaRPr lang="ru-RU" sz="10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endParaRPr>
                          </a:p>
                        </xdr:txBody>
                      </xdr:sp>
                    </xdr:grpSp>
                    <xdr:grpSp>
                      <xdr:nvGrpSpPr>
                        <xdr:cNvPr id="19492" name="Группа 192"/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15641608" y="6518040"/>
                          <a:ext cx="1222764" cy="458426"/>
                          <a:chOff x="15641608" y="6518040"/>
                          <a:chExt cx="1222764" cy="458426"/>
                        </a:xfrm>
                      </xdr:grpSpPr>
                      <xdr:sp macro="" textlink="">
                        <xdr:nvSpPr>
                          <xdr:cNvPr id="194" name="Овал 193"/>
                          <xdr:cNvSpPr/>
                        </xdr:nvSpPr>
                        <xdr:spPr>
                          <a:xfrm>
                            <a:off x="15646888" y="6669824"/>
                            <a:ext cx="139941" cy="99560"/>
                          </a:xfrm>
                          <a:prstGeom prst="ellipse">
                            <a:avLst/>
                          </a:prstGeom>
                          <a:solidFill>
                            <a:schemeClr val="tx1"/>
                          </a:solidFill>
                          <a:ln>
                            <a:solidFill>
                              <a:schemeClr val="tx1"/>
                            </a:solidFill>
                          </a:ln>
                        </xdr:spPr>
                        <xdr:style>
                          <a:lnRef idx="2">
                            <a:schemeClr val="accent1">
                              <a:shade val="50000"/>
                            </a:schemeClr>
                          </a:lnRef>
                          <a:fillRef idx="1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vertOverflow="clip" horzOverflow="clip" rtlCol="0" anchor="t"/>
                          <a:lstStyle/>
                          <a:p>
                            <a:endParaRPr lang="ru-RU"/>
                          </a:p>
                        </xdr:txBody>
                      </xdr:sp>
                      <xdr:sp macro="" textlink="">
                        <xdr:nvSpPr>
                          <xdr:cNvPr id="195" name="Овал 194"/>
                          <xdr:cNvSpPr/>
                        </xdr:nvSpPr>
                        <xdr:spPr>
                          <a:xfrm>
                            <a:off x="15664381" y="6819164"/>
                            <a:ext cx="122448" cy="99560"/>
                          </a:xfrm>
                          <a:prstGeom prst="ellipse">
                            <a:avLst/>
                          </a:prstGeom>
                          <a:solidFill>
                            <a:schemeClr val="bg1">
                              <a:lumMod val="50000"/>
                            </a:schemeClr>
                          </a:solidFill>
                          <a:ln>
                            <a:solidFill>
                              <a:schemeClr val="tx1"/>
                            </a:solidFill>
                          </a:ln>
                        </xdr:spPr>
                        <xdr:style>
                          <a:lnRef idx="2">
                            <a:schemeClr val="accent1">
                              <a:shade val="50000"/>
                            </a:schemeClr>
                          </a:lnRef>
                          <a:fillRef idx="1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vertOverflow="clip" horzOverflow="clip" rtlCol="0" anchor="t"/>
                          <a:lstStyle/>
                          <a:p>
                            <a:endParaRPr lang="ru-RU"/>
                          </a:p>
                        </xdr:txBody>
                      </xdr:sp>
                      <xdr:sp macro="" textlink="">
                        <xdr:nvSpPr>
                          <xdr:cNvPr id="196" name="TextBox 195"/>
                          <xdr:cNvSpPr txBox="1"/>
                        </xdr:nvSpPr>
                        <xdr:spPr>
                          <a:xfrm>
                            <a:off x="15699366" y="6520485"/>
                            <a:ext cx="699705" cy="261345"/>
                          </a:xfrm>
                          <a:prstGeom prst="rect">
                            <a:avLst/>
                          </a:prstGeom>
                          <a:noFill/>
                        </xdr:spPr>
                        <xdr:style>
                          <a:lnRef idx="0">
                            <a:scrgbClr r="0" g="0" b="0"/>
                          </a:lnRef>
                          <a:fillRef idx="0">
                            <a:scrgbClr r="0" g="0" b="0"/>
                          </a:fillRef>
                          <a:effectRef idx="0">
                            <a:scrgbClr r="0" g="0" b="0"/>
                          </a:effectRef>
                          <a:fontRef idx="minor">
                            <a:schemeClr val="tx1"/>
                          </a:fontRef>
                        </xdr:style>
                        <xdr:txBody>
                          <a:bodyPr vertOverflow="clip" horzOverflow="clip" wrap="none" rtlCol="0" anchor="t">
                            <a:spAutoFit/>
                          </a:bodyPr>
                          <a:lstStyle/>
                          <a:p>
                            <a:r>
                              <a:rPr lang="en-US" sz="10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Saline</a:t>
                            </a:r>
                            <a:endParaRPr lang="ru-RU" sz="10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endParaRPr>
                          </a:p>
                        </xdr:txBody>
                      </xdr:sp>
                      <xdr:sp macro="" textlink="">
                        <xdr:nvSpPr>
                          <xdr:cNvPr id="197" name="TextBox 196"/>
                          <xdr:cNvSpPr txBox="1"/>
                        </xdr:nvSpPr>
                        <xdr:spPr>
                          <a:xfrm>
                            <a:off x="15699366" y="6719604"/>
                            <a:ext cx="1172005" cy="261345"/>
                          </a:xfrm>
                          <a:prstGeom prst="rect">
                            <a:avLst/>
                          </a:prstGeom>
                          <a:noFill/>
                        </xdr:spPr>
                        <xdr:style>
                          <a:lnRef idx="0">
                            <a:scrgbClr r="0" g="0" b="0"/>
                          </a:lnRef>
                          <a:fillRef idx="0">
                            <a:scrgbClr r="0" g="0" b="0"/>
                          </a:fillRef>
                          <a:effectRef idx="0">
                            <a:scrgbClr r="0" g="0" b="0"/>
                          </a:effectRef>
                          <a:fontRef idx="minor">
                            <a:schemeClr val="tx1"/>
                          </a:fontRef>
                        </xdr:style>
                        <xdr:txBody>
                          <a:bodyPr vertOverflow="clip" horzOverflow="clip" wrap="none" rtlCol="0" anchor="t">
                            <a:spAutoFit/>
                          </a:bodyPr>
                          <a:lstStyle/>
                          <a:p>
                            <a:r>
                              <a:rPr lang="en-US" sz="10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30</a:t>
                            </a:r>
                            <a:r>
                              <a:rPr lang="en-US" sz="1000" baseline="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 µg OVA</a:t>
                            </a:r>
                            <a:endParaRPr lang="ru-RU" sz="10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endParaRPr>
                          </a:p>
                        </xdr:txBody>
                      </xdr:sp>
                    </xdr:grpSp>
                  </xdr:grpSp>
                  <xdr:sp macro="" textlink="">
                    <xdr:nvSpPr>
                      <xdr:cNvPr id="190" name="TextBox 189"/>
                      <xdr:cNvSpPr txBox="1"/>
                    </xdr:nvSpPr>
                    <xdr:spPr>
                      <a:xfrm>
                        <a:off x="17868451" y="7229848"/>
                        <a:ext cx="629734" cy="323569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en-US" sz="105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</a:t>
                        </a:r>
                        <a:endParaRPr lang="ru-RU" sz="1050">
                          <a:latin typeface="Times New Roman" panose="02020603050405020304" pitchFamily="18" charset="0"/>
                          <a:cs typeface="Times New Roman" panose="02020603050405020304" pitchFamily="18" charset="0"/>
                        </a:endParaRPr>
                      </a:p>
                    </xdr:txBody>
                  </xdr:sp>
                  <xdr:sp macro="" textlink="">
                    <xdr:nvSpPr>
                      <xdr:cNvPr id="191" name="TextBox 190"/>
                      <xdr:cNvSpPr txBox="1"/>
                    </xdr:nvSpPr>
                    <xdr:spPr>
                      <a:xfrm>
                        <a:off x="19617713" y="7491192"/>
                        <a:ext cx="612242" cy="323569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en-US" sz="105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</a:t>
                        </a:r>
                        <a:endParaRPr lang="ru-RU" sz="1050">
                          <a:latin typeface="Times New Roman" panose="02020603050405020304" pitchFamily="18" charset="0"/>
                          <a:cs typeface="Times New Roman" panose="02020603050405020304" pitchFamily="18" charset="0"/>
                        </a:endParaRPr>
                      </a:p>
                    </xdr:txBody>
                  </xdr:sp>
                </xdr:grpSp>
                <xdr:cxnSp macro="">
                  <xdr:nvCxnSpPr>
                    <xdr:cNvPr id="188" name="Прямая соединительная линия 187"/>
                    <xdr:cNvCxnSpPr/>
                  </xdr:nvCxnSpPr>
                  <xdr:spPr>
                    <a:xfrm>
                      <a:off x="10239376" y="4370914"/>
                      <a:ext cx="161925" cy="0"/>
                    </a:xfrm>
                    <a:prstGeom prst="line">
                      <a:avLst/>
                    </a:prstGeom>
                    <a:ln w="15875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186" name="TextBox 185"/>
                  <xdr:cNvSpPr txBox="1"/>
                </xdr:nvSpPr>
                <xdr:spPr>
                  <a:xfrm>
                    <a:off x="10153651" y="4171216"/>
                    <a:ext cx="257175" cy="218716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**</a:t>
                    </a:r>
                    <a:endParaRPr lang="ru-RU" sz="12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</xdr:grpSp>
            <xdr:cxnSp macro="">
              <xdr:nvCxnSpPr>
                <xdr:cNvPr id="184" name="Прямая соединительная линия 183"/>
                <xdr:cNvCxnSpPr/>
              </xdr:nvCxnSpPr>
              <xdr:spPr>
                <a:xfrm>
                  <a:off x="9305925" y="4304348"/>
                  <a:ext cx="180975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82" name="TextBox 181"/>
              <xdr:cNvSpPr txBox="1"/>
            </xdr:nvSpPr>
            <xdr:spPr>
              <a:xfrm>
                <a:off x="9267825" y="4028576"/>
                <a:ext cx="285750" cy="17116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180" name="TextBox 179"/>
            <xdr:cNvSpPr txBox="1"/>
          </xdr:nvSpPr>
          <xdr:spPr>
            <a:xfrm>
              <a:off x="10306051" y="4361404"/>
              <a:ext cx="342900" cy="2472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05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  <a:endParaRPr lang="ru-RU" sz="105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178" name="TextBox 177"/>
          <xdr:cNvSpPr txBox="1"/>
        </xdr:nvSpPr>
        <xdr:spPr>
          <a:xfrm>
            <a:off x="9353550" y="4313857"/>
            <a:ext cx="342900" cy="2472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05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  <a:endParaRPr lang="ru-RU" sz="105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23</xdr:col>
      <xdr:colOff>28575</xdr:colOff>
      <xdr:row>10</xdr:row>
      <xdr:rowOff>0</xdr:rowOff>
    </xdr:from>
    <xdr:to>
      <xdr:col>29</xdr:col>
      <xdr:colOff>419100</xdr:colOff>
      <xdr:row>29</xdr:row>
      <xdr:rowOff>180975</xdr:rowOff>
    </xdr:to>
    <xdr:graphicFrame macro="">
      <xdr:nvGraphicFramePr>
        <xdr:cNvPr id="19475" name="Chart 1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0.77612</cdr:x>
      <cdr:y>0.09305</cdr:y>
    </cdr:from>
    <cdr:to>
      <cdr:x>0.87312</cdr:x>
      <cdr:y>0.17683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676407" y="214781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0.52182</cdr:x>
      <cdr:y>0.24483</cdr:y>
    </cdr:from>
    <cdr:to>
      <cdr:x>0.61883</cdr:x>
      <cdr:y>0.32861</cdr:y>
    </cdr:to>
    <cdr:sp macro="" textlink="">
      <cdr:nvSpPr>
        <cdr:cNvPr id="4" name="TextBox 6"/>
        <cdr:cNvSpPr txBox="1"/>
      </cdr:nvSpPr>
      <cdr:spPr>
        <a:xfrm xmlns:a="http://schemas.openxmlformats.org/drawingml/2006/main">
          <a:off x="1127125" y="565150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2</xdr:row>
      <xdr:rowOff>342900</xdr:rowOff>
    </xdr:from>
    <xdr:to>
      <xdr:col>36</xdr:col>
      <xdr:colOff>257175</xdr:colOff>
      <xdr:row>11</xdr:row>
      <xdr:rowOff>133350</xdr:rowOff>
    </xdr:to>
    <xdr:grpSp>
      <xdr:nvGrpSpPr>
        <xdr:cNvPr id="1025" name="Группа 13"/>
        <xdr:cNvGrpSpPr>
          <a:grpSpLocks/>
        </xdr:cNvGrpSpPr>
      </xdr:nvGrpSpPr>
      <xdr:grpSpPr bwMode="auto">
        <a:xfrm>
          <a:off x="12258675" y="628650"/>
          <a:ext cx="1371600" cy="1790700"/>
          <a:chOff x="6105525" y="352425"/>
          <a:chExt cx="2159998" cy="2394075"/>
        </a:xfrm>
      </xdr:grpSpPr>
      <xdr:grpSp>
        <xdr:nvGrpSpPr>
          <xdr:cNvPr id="1081" name="Группа 1"/>
          <xdr:cNvGrpSpPr>
            <a:grpSpLocks/>
          </xdr:cNvGrpSpPr>
        </xdr:nvGrpSpPr>
        <xdr:grpSpPr bwMode="auto">
          <a:xfrm>
            <a:off x="6105525" y="352425"/>
            <a:ext cx="2159998" cy="2394075"/>
            <a:chOff x="9753600" y="295275"/>
            <a:chExt cx="2159998" cy="2394075"/>
          </a:xfrm>
        </xdr:grpSpPr>
        <xdr:grpSp>
          <xdr:nvGrpSpPr>
            <xdr:cNvPr id="1083" name="Группа 2"/>
            <xdr:cNvGrpSpPr>
              <a:grpSpLocks/>
            </xdr:cNvGrpSpPr>
          </xdr:nvGrpSpPr>
          <xdr:grpSpPr bwMode="auto">
            <a:xfrm>
              <a:off x="9753600" y="381000"/>
              <a:ext cx="2159998" cy="2308350"/>
              <a:chOff x="9753600" y="381000"/>
              <a:chExt cx="2159998" cy="2308350"/>
            </a:xfrm>
          </xdr:grpSpPr>
          <xdr:grpSp>
            <xdr:nvGrpSpPr>
              <xdr:cNvPr id="1085" name="Группа 4"/>
              <xdr:cNvGrpSpPr>
                <a:grpSpLocks/>
              </xdr:cNvGrpSpPr>
            </xdr:nvGrpSpPr>
            <xdr:grpSpPr bwMode="auto">
              <a:xfrm>
                <a:off x="9753600" y="381000"/>
                <a:ext cx="2159998" cy="2308350"/>
                <a:chOff x="9753600" y="381000"/>
                <a:chExt cx="2159998" cy="2308350"/>
              </a:xfrm>
            </xdr:grpSpPr>
            <xdr:grpSp>
              <xdr:nvGrpSpPr>
                <xdr:cNvPr id="1087" name="Группа 6"/>
                <xdr:cNvGrpSpPr>
                  <a:grpSpLocks/>
                </xdr:cNvGrpSpPr>
              </xdr:nvGrpSpPr>
              <xdr:grpSpPr bwMode="auto">
                <a:xfrm>
                  <a:off x="9753600" y="381000"/>
                  <a:ext cx="2159998" cy="2308350"/>
                  <a:chOff x="29584642" y="577725"/>
                  <a:chExt cx="2159998" cy="2743200"/>
                </a:xfrm>
              </xdr:grpSpPr>
              <xdr:grpSp>
                <xdr:nvGrpSpPr>
                  <xdr:cNvPr id="1089" name="Группа 8"/>
                  <xdr:cNvGrpSpPr>
                    <a:grpSpLocks/>
                  </xdr:cNvGrpSpPr>
                </xdr:nvGrpSpPr>
                <xdr:grpSpPr bwMode="auto">
                  <a:xfrm>
                    <a:off x="29584642" y="577725"/>
                    <a:ext cx="2159998" cy="2743200"/>
                    <a:chOff x="19802475" y="342900"/>
                    <a:chExt cx="4600575" cy="2743200"/>
                  </a:xfrm>
                </xdr:grpSpPr>
                <xdr:graphicFrame macro="">
                  <xdr:nvGraphicFramePr>
                    <xdr:cNvPr id="1091" name="Диаграмма 10"/>
                    <xdr:cNvGraphicFramePr>
                      <a:graphicFrameLocks/>
                    </xdr:cNvGraphicFramePr>
                  </xdr:nvGraphicFramePr>
                  <xdr:xfrm>
                    <a:off x="19802475" y="342900"/>
                    <a:ext cx="4600575" cy="274320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1"/>
                    </a:graphicData>
                  </a:graphic>
                </xdr:graphicFrame>
                <xdr:cxnSp macro="">
                  <xdr:nvCxnSpPr>
                    <xdr:cNvPr id="12" name="Прямая соединительная линия 11"/>
                    <xdr:cNvCxnSpPr/>
                  </xdr:nvCxnSpPr>
                  <xdr:spPr>
                    <a:xfrm>
                      <a:off x="22198608" y="997694"/>
                      <a:ext cx="479227" cy="0"/>
                    </a:xfrm>
                    <a:prstGeom prst="line">
                      <a:avLst/>
                    </a:prstGeom>
                    <a:ln w="15875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10" name="TextBox 9"/>
                  <xdr:cNvSpPr txBox="1"/>
                </xdr:nvSpPr>
                <xdr:spPr>
                  <a:xfrm>
                    <a:off x="30229641" y="1520054"/>
                    <a:ext cx="360000" cy="363201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sp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8" name="TextBox 7"/>
                <xdr:cNvSpPr txBox="1"/>
              </xdr:nvSpPr>
              <xdr:spPr>
                <a:xfrm>
                  <a:off x="10938599" y="931997"/>
                  <a:ext cx="330000" cy="26742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6" name="TextBox 5"/>
              <xdr:cNvSpPr txBox="1"/>
            </xdr:nvSpPr>
            <xdr:spPr>
              <a:xfrm>
                <a:off x="11508598" y="740980"/>
                <a:ext cx="315000" cy="26742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sp macro="" textlink="">
          <xdr:nvSpPr>
            <xdr:cNvPr id="4" name="TextBox 3"/>
            <xdr:cNvSpPr txBox="1"/>
          </xdr:nvSpPr>
          <xdr:spPr>
            <a:xfrm>
              <a:off x="10338599" y="295275"/>
              <a:ext cx="1019999" cy="267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000">
                  <a:latin typeface="Times New Roman" panose="02020603050405020304" pitchFamily="18" charset="0"/>
                  <a:cs typeface="Times New Roman" panose="02020603050405020304" pitchFamily="18" charset="0"/>
                </a:rPr>
                <a:t>SRM1650</a:t>
              </a:r>
              <a:r>
                <a:rPr lang="en-US" sz="10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B</a:t>
              </a:r>
              <a:r>
                <a:rPr lang="ru-RU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, </a:t>
              </a:r>
              <a:r>
                <a:rPr lang="ru-RU" sz="1100" baseline="0">
                  <a:latin typeface="Calibri" panose="020F0502020204030204" pitchFamily="34" charset="0"/>
                  <a:cs typeface="Calibri" panose="020F0502020204030204" pitchFamily="34" charset="0"/>
                </a:rPr>
                <a:t>µ</a:t>
              </a:r>
              <a:r>
                <a:rPr lang="en-US" sz="1100" baseline="0">
                  <a:latin typeface="Calibri" panose="020F0502020204030204" pitchFamily="34" charset="0"/>
                  <a:cs typeface="Calibri" panose="020F0502020204030204" pitchFamily="34" charset="0"/>
                </a:rPr>
                <a:t>g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3" name="Прямая соединительная линия 12"/>
          <xdr:cNvCxnSpPr/>
        </xdr:nvCxnSpPr>
        <xdr:spPr>
          <a:xfrm>
            <a:off x="7800523" y="823599"/>
            <a:ext cx="225000" cy="0"/>
          </a:xfrm>
          <a:prstGeom prst="line">
            <a:avLst/>
          </a:prstGeom>
          <a:ln w="158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34</xdr:col>
      <xdr:colOff>247650</xdr:colOff>
      <xdr:row>14</xdr:row>
      <xdr:rowOff>123825</xdr:rowOff>
    </xdr:from>
    <xdr:to>
      <xdr:col>38</xdr:col>
      <xdr:colOff>171450</xdr:colOff>
      <xdr:row>22</xdr:row>
      <xdr:rowOff>85725</xdr:rowOff>
    </xdr:to>
    <xdr:grpSp>
      <xdr:nvGrpSpPr>
        <xdr:cNvPr id="1026" name="Группа 28"/>
        <xdr:cNvGrpSpPr>
          <a:grpSpLocks/>
        </xdr:cNvGrpSpPr>
      </xdr:nvGrpSpPr>
      <xdr:grpSpPr bwMode="auto">
        <a:xfrm>
          <a:off x="12877800" y="2838450"/>
          <a:ext cx="1409700" cy="1819275"/>
          <a:chOff x="6029325" y="3914775"/>
          <a:chExt cx="2159998" cy="2308350"/>
        </a:xfrm>
      </xdr:grpSpPr>
      <xdr:grpSp>
        <xdr:nvGrpSpPr>
          <xdr:cNvPr id="1069" name="Группа 14"/>
          <xdr:cNvGrpSpPr>
            <a:grpSpLocks/>
          </xdr:cNvGrpSpPr>
        </xdr:nvGrpSpPr>
        <xdr:grpSpPr bwMode="auto">
          <a:xfrm>
            <a:off x="6029325" y="3914775"/>
            <a:ext cx="2159998" cy="2308350"/>
            <a:chOff x="6105525" y="438150"/>
            <a:chExt cx="2159998" cy="2308350"/>
          </a:xfrm>
        </xdr:grpSpPr>
        <xdr:grpSp>
          <xdr:nvGrpSpPr>
            <xdr:cNvPr id="1071" name="Группа 17"/>
            <xdr:cNvGrpSpPr>
              <a:grpSpLocks/>
            </xdr:cNvGrpSpPr>
          </xdr:nvGrpSpPr>
          <xdr:grpSpPr bwMode="auto">
            <a:xfrm>
              <a:off x="6105525" y="438150"/>
              <a:ext cx="2159998" cy="2308350"/>
              <a:chOff x="9753600" y="381000"/>
              <a:chExt cx="2159998" cy="2308350"/>
            </a:xfrm>
          </xdr:grpSpPr>
          <xdr:grpSp>
            <xdr:nvGrpSpPr>
              <xdr:cNvPr id="1073" name="Группа 19"/>
              <xdr:cNvGrpSpPr>
                <a:grpSpLocks/>
              </xdr:cNvGrpSpPr>
            </xdr:nvGrpSpPr>
            <xdr:grpSpPr bwMode="auto">
              <a:xfrm>
                <a:off x="9753600" y="381000"/>
                <a:ext cx="2159998" cy="2308350"/>
                <a:chOff x="9753600" y="381000"/>
                <a:chExt cx="2159998" cy="2308350"/>
              </a:xfrm>
            </xdr:grpSpPr>
            <xdr:grpSp>
              <xdr:nvGrpSpPr>
                <xdr:cNvPr id="1075" name="Группа 21"/>
                <xdr:cNvGrpSpPr>
                  <a:grpSpLocks/>
                </xdr:cNvGrpSpPr>
              </xdr:nvGrpSpPr>
              <xdr:grpSpPr bwMode="auto">
                <a:xfrm>
                  <a:off x="9753600" y="381000"/>
                  <a:ext cx="2159998" cy="2308350"/>
                  <a:chOff x="29584642" y="577725"/>
                  <a:chExt cx="2159998" cy="2743200"/>
                </a:xfrm>
              </xdr:grpSpPr>
              <xdr:grpSp>
                <xdr:nvGrpSpPr>
                  <xdr:cNvPr id="1077" name="Группа 23"/>
                  <xdr:cNvGrpSpPr>
                    <a:grpSpLocks/>
                  </xdr:cNvGrpSpPr>
                </xdr:nvGrpSpPr>
                <xdr:grpSpPr bwMode="auto">
                  <a:xfrm>
                    <a:off x="29584642" y="577725"/>
                    <a:ext cx="2159998" cy="2743200"/>
                    <a:chOff x="19802475" y="342900"/>
                    <a:chExt cx="4600575" cy="2743200"/>
                  </a:xfrm>
                </xdr:grpSpPr>
                <xdr:graphicFrame macro="">
                  <xdr:nvGraphicFramePr>
                    <xdr:cNvPr id="1079" name="Диаграмма 25"/>
                    <xdr:cNvGraphicFramePr>
                      <a:graphicFrameLocks/>
                    </xdr:cNvGraphicFramePr>
                  </xdr:nvGraphicFramePr>
                  <xdr:xfrm>
                    <a:off x="19802475" y="342900"/>
                    <a:ext cx="4600575" cy="274320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2"/>
                    </a:graphicData>
                  </a:graphic>
                </xdr:graphicFrame>
                <xdr:cxnSp macro="">
                  <xdr:nvCxnSpPr>
                    <xdr:cNvPr id="27" name="Прямая соединительная линия 26"/>
                    <xdr:cNvCxnSpPr/>
                  </xdr:nvCxnSpPr>
                  <xdr:spPr>
                    <a:xfrm>
                      <a:off x="22227102" y="701958"/>
                      <a:ext cx="466274" cy="0"/>
                    </a:xfrm>
                    <a:prstGeom prst="line">
                      <a:avLst/>
                    </a:prstGeom>
                    <a:ln w="15875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25" name="TextBox 24"/>
                  <xdr:cNvSpPr txBox="1"/>
                </xdr:nvSpPr>
                <xdr:spPr>
                  <a:xfrm>
                    <a:off x="30226804" y="1525637"/>
                    <a:ext cx="350270" cy="344695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sp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23" name="TextBox 22"/>
                <xdr:cNvSpPr txBox="1"/>
              </xdr:nvSpPr>
              <xdr:spPr>
                <a:xfrm>
                  <a:off x="10935761" y="936938"/>
                  <a:ext cx="335675" cy="253798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21" name="TextBox 20"/>
              <xdr:cNvSpPr txBox="1"/>
            </xdr:nvSpPr>
            <xdr:spPr>
              <a:xfrm>
                <a:off x="11359004" y="973195"/>
                <a:ext cx="321081" cy="25379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cxnSp macro="">
          <xdr:nvCxnSpPr>
            <xdr:cNvPr id="17" name="Прямая соединительная линия 16"/>
            <xdr:cNvCxnSpPr/>
          </xdr:nvCxnSpPr>
          <xdr:spPr>
            <a:xfrm>
              <a:off x="7798496" y="655691"/>
              <a:ext cx="233513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8" name="TextBox 27"/>
          <xdr:cNvSpPr txBox="1"/>
        </xdr:nvSpPr>
        <xdr:spPr>
          <a:xfrm>
            <a:off x="7109324" y="4531141"/>
            <a:ext cx="321081" cy="2537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34</xdr:col>
      <xdr:colOff>247650</xdr:colOff>
      <xdr:row>25</xdr:row>
      <xdr:rowOff>28575</xdr:rowOff>
    </xdr:from>
    <xdr:to>
      <xdr:col>38</xdr:col>
      <xdr:colOff>95250</xdr:colOff>
      <xdr:row>32</xdr:row>
      <xdr:rowOff>95250</xdr:rowOff>
    </xdr:to>
    <xdr:grpSp>
      <xdr:nvGrpSpPr>
        <xdr:cNvPr id="1027" name="Группа 29"/>
        <xdr:cNvGrpSpPr>
          <a:grpSpLocks/>
        </xdr:cNvGrpSpPr>
      </xdr:nvGrpSpPr>
      <xdr:grpSpPr bwMode="auto">
        <a:xfrm>
          <a:off x="12877800" y="5029200"/>
          <a:ext cx="1333500" cy="1781175"/>
          <a:chOff x="6029325" y="3914775"/>
          <a:chExt cx="2159998" cy="2308350"/>
        </a:xfrm>
      </xdr:grpSpPr>
      <xdr:grpSp>
        <xdr:nvGrpSpPr>
          <xdr:cNvPr id="1061" name="Группа 34"/>
          <xdr:cNvGrpSpPr>
            <a:grpSpLocks/>
          </xdr:cNvGrpSpPr>
        </xdr:nvGrpSpPr>
        <xdr:grpSpPr bwMode="auto">
          <a:xfrm>
            <a:off x="6029325" y="3914775"/>
            <a:ext cx="2159998" cy="2308350"/>
            <a:chOff x="9753600" y="381000"/>
            <a:chExt cx="2159998" cy="2308350"/>
          </a:xfrm>
        </xdr:grpSpPr>
        <xdr:grpSp>
          <xdr:nvGrpSpPr>
            <xdr:cNvPr id="1063" name="Группа 36"/>
            <xdr:cNvGrpSpPr>
              <a:grpSpLocks/>
            </xdr:cNvGrpSpPr>
          </xdr:nvGrpSpPr>
          <xdr:grpSpPr bwMode="auto">
            <a:xfrm>
              <a:off x="9753600" y="381000"/>
              <a:ext cx="2159998" cy="2308350"/>
              <a:chOff x="9753600" y="381000"/>
              <a:chExt cx="2159998" cy="2308350"/>
            </a:xfrm>
          </xdr:grpSpPr>
          <xdr:grpSp>
            <xdr:nvGrpSpPr>
              <xdr:cNvPr id="1065" name="Группа 38"/>
              <xdr:cNvGrpSpPr>
                <a:grpSpLocks/>
              </xdr:cNvGrpSpPr>
            </xdr:nvGrpSpPr>
            <xdr:grpSpPr bwMode="auto">
              <a:xfrm>
                <a:off x="9753600" y="38100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1067" name="Диаграмма 42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">
              <xdr:nvSpPr>
                <xdr:cNvPr id="42" name="TextBox 41"/>
                <xdr:cNvSpPr txBox="1"/>
              </xdr:nvSpPr>
              <xdr:spPr>
                <a:xfrm>
                  <a:off x="30232641" y="1516574"/>
                  <a:ext cx="370285" cy="352068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40" name="TextBox 39"/>
              <xdr:cNvSpPr txBox="1"/>
            </xdr:nvSpPr>
            <xdr:spPr>
              <a:xfrm>
                <a:off x="11527884" y="985862"/>
                <a:ext cx="324000" cy="25922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sp macro="" textlink="">
          <xdr:nvSpPr>
            <xdr:cNvPr id="38" name="TextBox 37"/>
            <xdr:cNvSpPr txBox="1"/>
          </xdr:nvSpPr>
          <xdr:spPr>
            <a:xfrm>
              <a:off x="11358170" y="973518"/>
              <a:ext cx="324000" cy="2592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32" name="TextBox 31"/>
          <xdr:cNvSpPr txBox="1"/>
        </xdr:nvSpPr>
        <xdr:spPr>
          <a:xfrm>
            <a:off x="7109324" y="4519637"/>
            <a:ext cx="324000" cy="25922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37</xdr:col>
      <xdr:colOff>323850</xdr:colOff>
      <xdr:row>2</xdr:row>
      <xdr:rowOff>66675</xdr:rowOff>
    </xdr:from>
    <xdr:to>
      <xdr:col>41</xdr:col>
      <xdr:colOff>95250</xdr:colOff>
      <xdr:row>11</xdr:row>
      <xdr:rowOff>57150</xdr:rowOff>
    </xdr:to>
    <xdr:grpSp>
      <xdr:nvGrpSpPr>
        <xdr:cNvPr id="1028" name="Группа 15"/>
        <xdr:cNvGrpSpPr>
          <a:grpSpLocks/>
        </xdr:cNvGrpSpPr>
      </xdr:nvGrpSpPr>
      <xdr:grpSpPr bwMode="auto">
        <a:xfrm>
          <a:off x="14068425" y="352425"/>
          <a:ext cx="1257300" cy="1990725"/>
          <a:chOff x="10315575" y="409575"/>
          <a:chExt cx="2159998" cy="2536950"/>
        </a:xfrm>
      </xdr:grpSpPr>
      <xdr:grpSp>
        <xdr:nvGrpSpPr>
          <xdr:cNvPr id="1047" name="Группа 40"/>
          <xdr:cNvGrpSpPr>
            <a:grpSpLocks/>
          </xdr:cNvGrpSpPr>
        </xdr:nvGrpSpPr>
        <xdr:grpSpPr bwMode="auto">
          <a:xfrm>
            <a:off x="10315575" y="409575"/>
            <a:ext cx="2159998" cy="2536950"/>
            <a:chOff x="6105525" y="209550"/>
            <a:chExt cx="2159998" cy="2536950"/>
          </a:xfrm>
        </xdr:grpSpPr>
        <xdr:grpSp>
          <xdr:nvGrpSpPr>
            <xdr:cNvPr id="1049" name="Группа 43"/>
            <xdr:cNvGrpSpPr>
              <a:grpSpLocks/>
            </xdr:cNvGrpSpPr>
          </xdr:nvGrpSpPr>
          <xdr:grpSpPr bwMode="auto">
            <a:xfrm>
              <a:off x="6105525" y="209550"/>
              <a:ext cx="2159998" cy="2536950"/>
              <a:chOff x="9753600" y="152400"/>
              <a:chExt cx="2159998" cy="2536950"/>
            </a:xfrm>
          </xdr:grpSpPr>
          <xdr:grpSp>
            <xdr:nvGrpSpPr>
              <xdr:cNvPr id="1051" name="Группа 45"/>
              <xdr:cNvGrpSpPr>
                <a:grpSpLocks/>
              </xdr:cNvGrpSpPr>
            </xdr:nvGrpSpPr>
            <xdr:grpSpPr bwMode="auto">
              <a:xfrm>
                <a:off x="9753600" y="381000"/>
                <a:ext cx="2159998" cy="2308350"/>
                <a:chOff x="9753600" y="381000"/>
                <a:chExt cx="2159998" cy="2308350"/>
              </a:xfrm>
            </xdr:grpSpPr>
            <xdr:grpSp>
              <xdr:nvGrpSpPr>
                <xdr:cNvPr id="1053" name="Группа 47"/>
                <xdr:cNvGrpSpPr>
                  <a:grpSpLocks/>
                </xdr:cNvGrpSpPr>
              </xdr:nvGrpSpPr>
              <xdr:grpSpPr bwMode="auto">
                <a:xfrm>
                  <a:off x="9753600" y="381000"/>
                  <a:ext cx="2159998" cy="2308350"/>
                  <a:chOff x="9753600" y="381000"/>
                  <a:chExt cx="2159998" cy="2308350"/>
                </a:xfrm>
              </xdr:grpSpPr>
              <xdr:grpSp>
                <xdr:nvGrpSpPr>
                  <xdr:cNvPr id="1055" name="Группа 49"/>
                  <xdr:cNvGrpSpPr>
                    <a:grpSpLocks/>
                  </xdr:cNvGrpSpPr>
                </xdr:nvGrpSpPr>
                <xdr:grpSpPr bwMode="auto">
                  <a:xfrm>
                    <a:off x="9753600" y="381000"/>
                    <a:ext cx="2159998" cy="2308350"/>
                    <a:chOff x="29584642" y="577725"/>
                    <a:chExt cx="2159998" cy="2743200"/>
                  </a:xfrm>
                </xdr:grpSpPr>
                <xdr:grpSp>
                  <xdr:nvGrpSpPr>
                    <xdr:cNvPr id="1057" name="Группа 51"/>
                    <xdr:cNvGrpSpPr>
                      <a:grpSpLocks/>
                    </xdr:cNvGrpSpPr>
                  </xdr:nvGrpSpPr>
                  <xdr:grpSpPr bwMode="auto">
                    <a:xfrm>
                      <a:off x="29584642" y="577725"/>
                      <a:ext cx="2159998" cy="2743200"/>
                      <a:chOff x="19802475" y="342900"/>
                      <a:chExt cx="4600575" cy="2743200"/>
                    </a:xfrm>
                  </xdr:grpSpPr>
                  <xdr:graphicFrame macro="">
                    <xdr:nvGraphicFramePr>
                      <xdr:cNvPr id="1059" name="Диаграмма 53"/>
                      <xdr:cNvGraphicFramePr>
                        <a:graphicFrameLocks/>
                      </xdr:cNvGraphicFramePr>
                    </xdr:nvGraphicFramePr>
                    <xdr:xfrm>
                      <a:off x="19802475" y="342900"/>
                      <a:ext cx="4600575" cy="27432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4"/>
                      </a:graphicData>
                    </a:graphic>
                  </xdr:graphicFrame>
                  <xdr:cxnSp macro="">
                    <xdr:nvCxnSpPr>
                      <xdr:cNvPr id="55" name="Прямая соединительная линия 54"/>
                      <xdr:cNvCxnSpPr/>
                    </xdr:nvCxnSpPr>
                    <xdr:spPr>
                      <a:xfrm>
                        <a:off x="22207321" y="994448"/>
                        <a:ext cx="487940" cy="0"/>
                      </a:xfrm>
                      <a:prstGeom prst="line">
                        <a:avLst/>
                      </a:prstGeom>
                      <a:ln w="15875">
                        <a:solidFill>
                          <a:schemeClr val="tx1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sp macro="" textlink="">
                  <xdr:nvSpPr>
                    <xdr:cNvPr id="53" name="TextBox 52"/>
                    <xdr:cNvSpPr txBox="1"/>
                  </xdr:nvSpPr>
                  <xdr:spPr>
                    <a:xfrm>
                      <a:off x="30239187" y="1532202"/>
                      <a:ext cx="392727" cy="346205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sp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51" name="TextBox 50"/>
                  <xdr:cNvSpPr txBox="1"/>
                </xdr:nvSpPr>
                <xdr:spPr>
                  <a:xfrm>
                    <a:off x="10948144" y="941403"/>
                    <a:ext cx="310909" cy="254909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49" name="TextBox 48"/>
                <xdr:cNvSpPr txBox="1"/>
              </xdr:nvSpPr>
              <xdr:spPr>
                <a:xfrm>
                  <a:off x="11504507" y="904988"/>
                  <a:ext cx="327272" cy="25490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47" name="TextBox 46"/>
              <xdr:cNvSpPr txBox="1"/>
            </xdr:nvSpPr>
            <xdr:spPr>
              <a:xfrm>
                <a:off x="10342690" y="152400"/>
                <a:ext cx="1014545" cy="26704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SRM</a:t>
                </a:r>
                <a:r>
                  <a:rPr lang="ru-RU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2786</a:t>
                </a:r>
                <a:r>
                  <a:rPr lang="ru-RU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, </a:t>
                </a:r>
                <a:r>
                  <a:rPr lang="ru-RU" sz="11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US" sz="11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g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45" name="Прямая соединительная линия 44"/>
            <xdr:cNvCxnSpPr/>
          </xdr:nvCxnSpPr>
          <xdr:spPr>
            <a:xfrm>
              <a:off x="7790978" y="962138"/>
              <a:ext cx="229091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6" name="TextBox 55"/>
          <xdr:cNvSpPr txBox="1"/>
        </xdr:nvSpPr>
        <xdr:spPr>
          <a:xfrm>
            <a:off x="10986483" y="943670"/>
            <a:ext cx="310909" cy="2549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38</xdr:col>
      <xdr:colOff>247650</xdr:colOff>
      <xdr:row>14</xdr:row>
      <xdr:rowOff>123825</xdr:rowOff>
    </xdr:from>
    <xdr:to>
      <xdr:col>42</xdr:col>
      <xdr:colOff>28575</xdr:colOff>
      <xdr:row>23</xdr:row>
      <xdr:rowOff>19050</xdr:rowOff>
    </xdr:to>
    <xdr:grpSp>
      <xdr:nvGrpSpPr>
        <xdr:cNvPr id="1029" name="Группа 57"/>
        <xdr:cNvGrpSpPr>
          <a:grpSpLocks/>
        </xdr:cNvGrpSpPr>
      </xdr:nvGrpSpPr>
      <xdr:grpSpPr bwMode="auto">
        <a:xfrm>
          <a:off x="14363700" y="2838450"/>
          <a:ext cx="1266825" cy="1895475"/>
          <a:chOff x="6105525" y="438150"/>
          <a:chExt cx="2159998" cy="2308350"/>
        </a:xfrm>
      </xdr:grpSpPr>
      <xdr:grpSp>
        <xdr:nvGrpSpPr>
          <xdr:cNvPr id="1041" name="Группа 59"/>
          <xdr:cNvGrpSpPr>
            <a:grpSpLocks/>
          </xdr:cNvGrpSpPr>
        </xdr:nvGrpSpPr>
        <xdr:grpSpPr bwMode="auto">
          <a:xfrm>
            <a:off x="6105525" y="438150"/>
            <a:ext cx="2159998" cy="2308350"/>
            <a:chOff x="9753600" y="381000"/>
            <a:chExt cx="2159998" cy="2308350"/>
          </a:xfrm>
        </xdr:grpSpPr>
        <xdr:grpSp>
          <xdr:nvGrpSpPr>
            <xdr:cNvPr id="1043" name="Группа 65"/>
            <xdr:cNvGrpSpPr>
              <a:grpSpLocks/>
            </xdr:cNvGrpSpPr>
          </xdr:nvGrpSpPr>
          <xdr:grpSpPr bwMode="auto">
            <a:xfrm>
              <a:off x="9753600" y="381000"/>
              <a:ext cx="2159998" cy="2308350"/>
              <a:chOff x="19802475" y="342900"/>
              <a:chExt cx="4600575" cy="2743200"/>
            </a:xfrm>
          </xdr:grpSpPr>
          <xdr:graphicFrame macro="">
            <xdr:nvGraphicFramePr>
              <xdr:cNvPr id="1045" name="Диаграмма 67"/>
              <xdr:cNvGraphicFramePr>
                <a:graphicFrameLocks/>
              </xdr:cNvGraphicFramePr>
            </xdr:nvGraphicFramePr>
            <xdr:xfrm>
              <a:off x="19802475" y="342900"/>
              <a:ext cx="4600575" cy="27432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cxnSp macro="">
            <xdr:nvCxnSpPr>
              <xdr:cNvPr id="69" name="Прямая соединительная линия 68"/>
              <xdr:cNvCxnSpPr/>
            </xdr:nvCxnSpPr>
            <xdr:spPr>
              <a:xfrm>
                <a:off x="22258421" y="1018361"/>
                <a:ext cx="518862" cy="0"/>
              </a:xfrm>
              <a:prstGeom prst="line">
                <a:avLst/>
              </a:prstGeom>
              <a:ln w="1587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63" name="TextBox 62"/>
            <xdr:cNvSpPr txBox="1"/>
          </xdr:nvSpPr>
          <xdr:spPr>
            <a:xfrm>
              <a:off x="11361418" y="972587"/>
              <a:ext cx="324812" cy="2551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cxnSp macro="">
        <xdr:nvCxnSpPr>
          <xdr:cNvPr id="61" name="Прямая соединительная линия 60"/>
          <xdr:cNvCxnSpPr/>
        </xdr:nvCxnSpPr>
        <xdr:spPr>
          <a:xfrm>
            <a:off x="7794546" y="704944"/>
            <a:ext cx="227368" cy="0"/>
          </a:xfrm>
          <a:prstGeom prst="line">
            <a:avLst/>
          </a:prstGeom>
          <a:ln w="158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247650</xdr:colOff>
      <xdr:row>25</xdr:row>
      <xdr:rowOff>114300</xdr:rowOff>
    </xdr:from>
    <xdr:to>
      <xdr:col>41</xdr:col>
      <xdr:colOff>352425</xdr:colOff>
      <xdr:row>33</xdr:row>
      <xdr:rowOff>38100</xdr:rowOff>
    </xdr:to>
    <xdr:grpSp>
      <xdr:nvGrpSpPr>
        <xdr:cNvPr id="1032" name="Группа 69"/>
        <xdr:cNvGrpSpPr>
          <a:grpSpLocks/>
        </xdr:cNvGrpSpPr>
      </xdr:nvGrpSpPr>
      <xdr:grpSpPr bwMode="auto">
        <a:xfrm>
          <a:off x="14363700" y="5114925"/>
          <a:ext cx="1219200" cy="1781175"/>
          <a:chOff x="6029325" y="3914775"/>
          <a:chExt cx="2159998" cy="2308350"/>
        </a:xfrm>
      </xdr:grpSpPr>
      <xdr:grpSp>
        <xdr:nvGrpSpPr>
          <xdr:cNvPr id="1033" name="Группа 70"/>
          <xdr:cNvGrpSpPr>
            <a:grpSpLocks/>
          </xdr:cNvGrpSpPr>
        </xdr:nvGrpSpPr>
        <xdr:grpSpPr bwMode="auto">
          <a:xfrm>
            <a:off x="6029325" y="3914775"/>
            <a:ext cx="2159998" cy="2308350"/>
            <a:chOff x="9753600" y="381000"/>
            <a:chExt cx="2159998" cy="2308350"/>
          </a:xfrm>
        </xdr:grpSpPr>
        <xdr:grpSp>
          <xdr:nvGrpSpPr>
            <xdr:cNvPr id="1035" name="Группа 72"/>
            <xdr:cNvGrpSpPr>
              <a:grpSpLocks/>
            </xdr:cNvGrpSpPr>
          </xdr:nvGrpSpPr>
          <xdr:grpSpPr bwMode="auto">
            <a:xfrm>
              <a:off x="9753600" y="381000"/>
              <a:ext cx="2159998" cy="2308350"/>
              <a:chOff x="9753600" y="381000"/>
              <a:chExt cx="2159998" cy="2308350"/>
            </a:xfrm>
          </xdr:grpSpPr>
          <xdr:grpSp>
            <xdr:nvGrpSpPr>
              <xdr:cNvPr id="1037" name="Группа 74"/>
              <xdr:cNvGrpSpPr>
                <a:grpSpLocks/>
              </xdr:cNvGrpSpPr>
            </xdr:nvGrpSpPr>
            <xdr:grpSpPr bwMode="auto">
              <a:xfrm>
                <a:off x="9753600" y="38100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1039" name="Диаграмма 76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6"/>
                </a:graphicData>
              </a:graphic>
            </xdr:graphicFrame>
            <xdr:sp macro="" textlink="">
              <xdr:nvSpPr>
                <xdr:cNvPr id="78" name="TextBox 77"/>
                <xdr:cNvSpPr txBox="1"/>
              </xdr:nvSpPr>
              <xdr:spPr>
                <a:xfrm>
                  <a:off x="30225891" y="1516574"/>
                  <a:ext cx="405000" cy="352068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76" name="TextBox 75"/>
              <xdr:cNvSpPr txBox="1"/>
            </xdr:nvSpPr>
            <xdr:spPr>
              <a:xfrm>
                <a:off x="11525473" y="985862"/>
                <a:ext cx="320625" cy="25922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sp macro="" textlink="">
          <xdr:nvSpPr>
            <xdr:cNvPr id="74" name="TextBox 73"/>
            <xdr:cNvSpPr txBox="1"/>
          </xdr:nvSpPr>
          <xdr:spPr>
            <a:xfrm>
              <a:off x="11356724" y="973518"/>
              <a:ext cx="320625" cy="2592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72" name="TextBox 71"/>
          <xdr:cNvSpPr txBox="1"/>
        </xdr:nvSpPr>
        <xdr:spPr>
          <a:xfrm>
            <a:off x="7109324" y="4519637"/>
            <a:ext cx="320625" cy="25922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23</xdr:col>
      <xdr:colOff>200025</xdr:colOff>
      <xdr:row>2</xdr:row>
      <xdr:rowOff>9525</xdr:rowOff>
    </xdr:from>
    <xdr:to>
      <xdr:col>31</xdr:col>
      <xdr:colOff>200025</xdr:colOff>
      <xdr:row>15</xdr:row>
      <xdr:rowOff>38100</xdr:rowOff>
    </xdr:to>
    <xdr:graphicFrame macro="">
      <xdr:nvGraphicFramePr>
        <xdr:cNvPr id="1093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0</xdr:colOff>
      <xdr:row>16</xdr:row>
      <xdr:rowOff>0</xdr:rowOff>
    </xdr:from>
    <xdr:to>
      <xdr:col>32</xdr:col>
      <xdr:colOff>9525</xdr:colOff>
      <xdr:row>32</xdr:row>
      <xdr:rowOff>38100</xdr:rowOff>
    </xdr:to>
    <xdr:graphicFrame macro="">
      <xdr:nvGraphicFramePr>
        <xdr:cNvPr id="1094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0</xdr:colOff>
      <xdr:row>34</xdr:row>
      <xdr:rowOff>0</xdr:rowOff>
    </xdr:from>
    <xdr:to>
      <xdr:col>32</xdr:col>
      <xdr:colOff>19050</xdr:colOff>
      <xdr:row>53</xdr:row>
      <xdr:rowOff>47625</xdr:rowOff>
    </xdr:to>
    <xdr:graphicFrame macro="">
      <xdr:nvGraphicFramePr>
        <xdr:cNvPr id="1095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0.5875</cdr:x>
      <cdr:y>0.19682</cdr:y>
    </cdr:from>
    <cdr:to>
      <cdr:x>0.67016</cdr:x>
      <cdr:y>0.27472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43007" y="357656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0.80259</cdr:x>
      <cdr:y>0.09236</cdr:y>
    </cdr:from>
    <cdr:to>
      <cdr:x>0.88502</cdr:x>
      <cdr:y>0.20296</cdr:y>
    </cdr:to>
    <cdr:sp macro="" textlink="">
      <cdr:nvSpPr>
        <cdr:cNvPr id="4" name="TextBox 6"/>
        <cdr:cNvSpPr txBox="1"/>
      </cdr:nvSpPr>
      <cdr:spPr>
        <a:xfrm xmlns:a="http://schemas.openxmlformats.org/drawingml/2006/main">
          <a:off x="1689100" y="174625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0.58717</cdr:x>
      <cdr:y>0.05356</cdr:y>
    </cdr:from>
    <cdr:to>
      <cdr:x>0.67072</cdr:x>
      <cdr:y>0.1574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52531" y="110006"/>
          <a:ext cx="209542" cy="1933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0.82125</cdr:x>
      <cdr:y>0</cdr:y>
    </cdr:from>
    <cdr:to>
      <cdr:x>0.82496</cdr:x>
      <cdr:y>0</cdr:y>
    </cdr:to>
    <cdr:sp macro="" textlink="">
      <cdr:nvSpPr>
        <cdr:cNvPr id="4" name="TextBox 6"/>
        <cdr:cNvSpPr txBox="1"/>
      </cdr:nvSpPr>
      <cdr:spPr>
        <a:xfrm xmlns:a="http://schemas.openxmlformats.org/drawingml/2006/main">
          <a:off x="1717672" y="0"/>
          <a:ext cx="209541" cy="1933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0.57605</cdr:x>
      <cdr:y>0.23045</cdr:y>
    </cdr:from>
    <cdr:to>
      <cdr:x>0.66065</cdr:x>
      <cdr:y>0.30928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43007" y="357656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</a:p>
      </cdr:txBody>
    </cdr:sp>
  </cdr:relSizeAnchor>
  <cdr:relSizeAnchor xmlns:cdr="http://schemas.openxmlformats.org/drawingml/2006/chartDrawing">
    <cdr:from>
      <cdr:x>0.77717</cdr:x>
      <cdr:y>0.20963</cdr:y>
    </cdr:from>
    <cdr:to>
      <cdr:x>0.86178</cdr:x>
      <cdr:y>0.2986</cdr:y>
    </cdr:to>
    <cdr:sp macro="" textlink="">
      <cdr:nvSpPr>
        <cdr:cNvPr id="4" name="TextBox 6"/>
        <cdr:cNvSpPr txBox="1"/>
      </cdr:nvSpPr>
      <cdr:spPr>
        <a:xfrm xmlns:a="http://schemas.openxmlformats.org/drawingml/2006/main">
          <a:off x="1641472" y="327027"/>
          <a:ext cx="209541" cy="1933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0.58649</cdr:x>
      <cdr:y>0.17543</cdr:y>
    </cdr:from>
    <cdr:to>
      <cdr:x>0.66557</cdr:x>
      <cdr:y>0.25684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04907" y="348141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0.8003</cdr:x>
      <cdr:y>0.03514</cdr:y>
    </cdr:from>
    <cdr:to>
      <cdr:x>0.87915</cdr:x>
      <cdr:y>0.13477</cdr:y>
    </cdr:to>
    <cdr:sp macro="" textlink="">
      <cdr:nvSpPr>
        <cdr:cNvPr id="4" name="TextBox 6"/>
        <cdr:cNvSpPr txBox="1"/>
      </cdr:nvSpPr>
      <cdr:spPr>
        <a:xfrm xmlns:a="http://schemas.openxmlformats.org/drawingml/2006/main">
          <a:off x="1670049" y="76200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323850</xdr:colOff>
      <xdr:row>0</xdr:row>
      <xdr:rowOff>76200</xdr:rowOff>
    </xdr:from>
    <xdr:to>
      <xdr:col>36</xdr:col>
      <xdr:colOff>495300</xdr:colOff>
      <xdr:row>17</xdr:row>
      <xdr:rowOff>47625</xdr:rowOff>
    </xdr:to>
    <xdr:graphicFrame macro="">
      <xdr:nvGraphicFramePr>
        <xdr:cNvPr id="337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561975</xdr:colOff>
      <xdr:row>0</xdr:row>
      <xdr:rowOff>0</xdr:rowOff>
    </xdr:from>
    <xdr:to>
      <xdr:col>40</xdr:col>
      <xdr:colOff>590550</xdr:colOff>
      <xdr:row>20</xdr:row>
      <xdr:rowOff>9525</xdr:rowOff>
    </xdr:to>
    <xdr:graphicFrame macro="">
      <xdr:nvGraphicFramePr>
        <xdr:cNvPr id="337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390525</xdr:colOff>
      <xdr:row>0</xdr:row>
      <xdr:rowOff>0</xdr:rowOff>
    </xdr:from>
    <xdr:to>
      <xdr:col>45</xdr:col>
      <xdr:colOff>85725</xdr:colOff>
      <xdr:row>20</xdr:row>
      <xdr:rowOff>95250</xdr:rowOff>
    </xdr:to>
    <xdr:graphicFrame macro="">
      <xdr:nvGraphicFramePr>
        <xdr:cNvPr id="337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32</xdr:col>
      <xdr:colOff>180975</xdr:colOff>
      <xdr:row>20</xdr:row>
      <xdr:rowOff>0</xdr:rowOff>
    </xdr:to>
    <xdr:graphicFrame macro="">
      <xdr:nvGraphicFramePr>
        <xdr:cNvPr id="3379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466725</xdr:colOff>
      <xdr:row>22</xdr:row>
      <xdr:rowOff>161925</xdr:rowOff>
    </xdr:from>
    <xdr:to>
      <xdr:col>32</xdr:col>
      <xdr:colOff>38100</xdr:colOff>
      <xdr:row>40</xdr:row>
      <xdr:rowOff>180975</xdr:rowOff>
    </xdr:to>
    <xdr:graphicFrame macro="">
      <xdr:nvGraphicFramePr>
        <xdr:cNvPr id="3379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66675</xdr:colOff>
      <xdr:row>22</xdr:row>
      <xdr:rowOff>133350</xdr:rowOff>
    </xdr:from>
    <xdr:to>
      <xdr:col>36</xdr:col>
      <xdr:colOff>9525</xdr:colOff>
      <xdr:row>40</xdr:row>
      <xdr:rowOff>180975</xdr:rowOff>
    </xdr:to>
    <xdr:graphicFrame macro="">
      <xdr:nvGraphicFramePr>
        <xdr:cNvPr id="3379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200025</xdr:colOff>
      <xdr:row>22</xdr:row>
      <xdr:rowOff>0</xdr:rowOff>
    </xdr:from>
    <xdr:to>
      <xdr:col>39</xdr:col>
      <xdr:colOff>390525</xdr:colOff>
      <xdr:row>40</xdr:row>
      <xdr:rowOff>161925</xdr:rowOff>
    </xdr:to>
    <xdr:graphicFrame macro="">
      <xdr:nvGraphicFramePr>
        <xdr:cNvPr id="3379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0</xdr:colOff>
      <xdr:row>22</xdr:row>
      <xdr:rowOff>0</xdr:rowOff>
    </xdr:from>
    <xdr:to>
      <xdr:col>44</xdr:col>
      <xdr:colOff>190500</xdr:colOff>
      <xdr:row>40</xdr:row>
      <xdr:rowOff>28575</xdr:rowOff>
    </xdr:to>
    <xdr:graphicFrame macro="">
      <xdr:nvGraphicFramePr>
        <xdr:cNvPr id="3380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209550</xdr:colOff>
      <xdr:row>43</xdr:row>
      <xdr:rowOff>38100</xdr:rowOff>
    </xdr:from>
    <xdr:to>
      <xdr:col>32</xdr:col>
      <xdr:colOff>390525</xdr:colOff>
      <xdr:row>61</xdr:row>
      <xdr:rowOff>57150</xdr:rowOff>
    </xdr:to>
    <xdr:graphicFrame macro="">
      <xdr:nvGraphicFramePr>
        <xdr:cNvPr id="33801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33</xdr:col>
      <xdr:colOff>66675</xdr:colOff>
      <xdr:row>42</xdr:row>
      <xdr:rowOff>133350</xdr:rowOff>
    </xdr:from>
    <xdr:to>
      <xdr:col>37</xdr:col>
      <xdr:colOff>9525</xdr:colOff>
      <xdr:row>60</xdr:row>
      <xdr:rowOff>180975</xdr:rowOff>
    </xdr:to>
    <xdr:graphicFrame macro="">
      <xdr:nvGraphicFramePr>
        <xdr:cNvPr id="3380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200025</xdr:colOff>
      <xdr:row>42</xdr:row>
      <xdr:rowOff>0</xdr:rowOff>
    </xdr:from>
    <xdr:to>
      <xdr:col>41</xdr:col>
      <xdr:colOff>257175</xdr:colOff>
      <xdr:row>60</xdr:row>
      <xdr:rowOff>152400</xdr:rowOff>
    </xdr:to>
    <xdr:graphicFrame macro="">
      <xdr:nvGraphicFramePr>
        <xdr:cNvPr id="33803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42</xdr:col>
      <xdr:colOff>0</xdr:colOff>
      <xdr:row>42</xdr:row>
      <xdr:rowOff>0</xdr:rowOff>
    </xdr:from>
    <xdr:to>
      <xdr:col>46</xdr:col>
      <xdr:colOff>190500</xdr:colOff>
      <xdr:row>60</xdr:row>
      <xdr:rowOff>28575</xdr:rowOff>
    </xdr:to>
    <xdr:graphicFrame macro="">
      <xdr:nvGraphicFramePr>
        <xdr:cNvPr id="33804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0</xdr:colOff>
      <xdr:row>4</xdr:row>
      <xdr:rowOff>0</xdr:rowOff>
    </xdr:from>
    <xdr:to>
      <xdr:col>50</xdr:col>
      <xdr:colOff>180975</xdr:colOff>
      <xdr:row>22</xdr:row>
      <xdr:rowOff>0</xdr:rowOff>
    </xdr:to>
    <xdr:graphicFrame macro="">
      <xdr:nvGraphicFramePr>
        <xdr:cNvPr id="1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45</xdr:col>
      <xdr:colOff>600075</xdr:colOff>
      <xdr:row>22</xdr:row>
      <xdr:rowOff>0</xdr:rowOff>
    </xdr:from>
    <xdr:to>
      <xdr:col>50</xdr:col>
      <xdr:colOff>180975</xdr:colOff>
      <xdr:row>40</xdr:row>
      <xdr:rowOff>28575</xdr:rowOff>
    </xdr:to>
    <xdr:graphicFrame macro="">
      <xdr:nvGraphicFramePr>
        <xdr:cNvPr id="1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123825</xdr:colOff>
      <xdr:row>40</xdr:row>
      <xdr:rowOff>95250</xdr:rowOff>
    </xdr:from>
    <xdr:to>
      <xdr:col>50</xdr:col>
      <xdr:colOff>314325</xdr:colOff>
      <xdr:row>58</xdr:row>
      <xdr:rowOff>123825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51</xdr:col>
      <xdr:colOff>0</xdr:colOff>
      <xdr:row>4</xdr:row>
      <xdr:rowOff>0</xdr:rowOff>
    </xdr:from>
    <xdr:to>
      <xdr:col>55</xdr:col>
      <xdr:colOff>180975</xdr:colOff>
      <xdr:row>22</xdr:row>
      <xdr:rowOff>0</xdr:rowOff>
    </xdr:to>
    <xdr:graphicFrame macro="">
      <xdr:nvGraphicFramePr>
        <xdr:cNvPr id="1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476250</xdr:colOff>
      <xdr:row>53</xdr:row>
      <xdr:rowOff>0</xdr:rowOff>
    </xdr:from>
    <xdr:to>
      <xdr:col>18</xdr:col>
      <xdr:colOff>104775</xdr:colOff>
      <xdr:row>68</xdr:row>
      <xdr:rowOff>38100</xdr:rowOff>
    </xdr:to>
    <xdr:grpSp>
      <xdr:nvGrpSpPr>
        <xdr:cNvPr id="47105" name="Группа 56"/>
        <xdr:cNvGrpSpPr>
          <a:grpSpLocks/>
        </xdr:cNvGrpSpPr>
      </xdr:nvGrpSpPr>
      <xdr:grpSpPr bwMode="auto">
        <a:xfrm>
          <a:off x="7791450" y="10163175"/>
          <a:ext cx="3286125" cy="2905125"/>
          <a:chOff x="7820025" y="3724275"/>
          <a:chExt cx="3281563" cy="2900365"/>
        </a:xfrm>
      </xdr:grpSpPr>
      <xdr:grpSp>
        <xdr:nvGrpSpPr>
          <xdr:cNvPr id="47115" name="Группа 58"/>
          <xdr:cNvGrpSpPr>
            <a:grpSpLocks/>
          </xdr:cNvGrpSpPr>
        </xdr:nvGrpSpPr>
        <xdr:grpSpPr bwMode="auto">
          <a:xfrm>
            <a:off x="7820025" y="3724275"/>
            <a:ext cx="3281563" cy="2900365"/>
            <a:chOff x="7820025" y="3724275"/>
            <a:chExt cx="3281563" cy="2900365"/>
          </a:xfrm>
        </xdr:grpSpPr>
        <xdr:grpSp>
          <xdr:nvGrpSpPr>
            <xdr:cNvPr id="47117" name="Группа 60"/>
            <xdr:cNvGrpSpPr>
              <a:grpSpLocks/>
            </xdr:cNvGrpSpPr>
          </xdr:nvGrpSpPr>
          <xdr:grpSpPr bwMode="auto">
            <a:xfrm>
              <a:off x="7820025" y="3724275"/>
              <a:ext cx="3281563" cy="2900365"/>
              <a:chOff x="14195001" y="6396035"/>
              <a:chExt cx="6026574" cy="3795715"/>
            </a:xfrm>
          </xdr:grpSpPr>
          <xdr:grpSp>
            <xdr:nvGrpSpPr>
              <xdr:cNvPr id="47119" name="Группа 62"/>
              <xdr:cNvGrpSpPr>
                <a:grpSpLocks/>
              </xdr:cNvGrpSpPr>
            </xdr:nvGrpSpPr>
            <xdr:grpSpPr bwMode="auto">
              <a:xfrm>
                <a:off x="14195001" y="6396035"/>
                <a:ext cx="6026574" cy="3795715"/>
                <a:chOff x="14195001" y="6396035"/>
                <a:chExt cx="6026574" cy="3795715"/>
              </a:xfrm>
            </xdr:grpSpPr>
            <xdr:grpSp>
              <xdr:nvGrpSpPr>
                <xdr:cNvPr id="47121" name="Группа 65"/>
                <xdr:cNvGrpSpPr>
                  <a:grpSpLocks/>
                </xdr:cNvGrpSpPr>
              </xdr:nvGrpSpPr>
              <xdr:grpSpPr bwMode="auto">
                <a:xfrm>
                  <a:off x="14195001" y="6396035"/>
                  <a:ext cx="6026574" cy="3795715"/>
                  <a:chOff x="13909251" y="6415085"/>
                  <a:chExt cx="6026574" cy="3795715"/>
                </a:xfrm>
              </xdr:grpSpPr>
              <xdr:grpSp>
                <xdr:nvGrpSpPr>
                  <xdr:cNvPr id="47127" name="Группа 71"/>
                  <xdr:cNvGrpSpPr>
                    <a:grpSpLocks/>
                  </xdr:cNvGrpSpPr>
                </xdr:nvGrpSpPr>
                <xdr:grpSpPr bwMode="auto">
                  <a:xfrm>
                    <a:off x="14420850" y="6415085"/>
                    <a:ext cx="5514975" cy="3795715"/>
                    <a:chOff x="14420850" y="6415085"/>
                    <a:chExt cx="5514975" cy="3795715"/>
                  </a:xfrm>
                </xdr:grpSpPr>
                <xdr:graphicFrame macro="">
                  <xdr:nvGraphicFramePr>
                    <xdr:cNvPr id="47129" name="Диаграмма 73"/>
                    <xdr:cNvGraphicFramePr>
                      <a:graphicFrameLocks/>
                    </xdr:cNvGraphicFramePr>
                  </xdr:nvGraphicFramePr>
                  <xdr:xfrm>
                    <a:off x="14420850" y="6415085"/>
                    <a:ext cx="5514975" cy="3795715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1"/>
                    </a:graphicData>
                  </a:graphic>
                </xdr:graphicFrame>
                <xdr:cxnSp macro="">
                  <xdr:nvCxnSpPr>
                    <xdr:cNvPr id="76" name="Прямая соединительная линия 75"/>
                    <xdr:cNvCxnSpPr/>
                  </xdr:nvCxnSpPr>
                  <xdr:spPr>
                    <a:xfrm>
                      <a:off x="19254560" y="7298678"/>
                      <a:ext cx="244557" cy="0"/>
                    </a:xfrm>
                    <a:prstGeom prst="line">
                      <a:avLst/>
                    </a:prstGeom>
                    <a:ln w="15875"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sp macro="" textlink="">
                  <xdr:nvSpPr>
                    <xdr:cNvPr id="78" name="TextBox 77"/>
                    <xdr:cNvSpPr txBox="1"/>
                  </xdr:nvSpPr>
                  <xdr:spPr>
                    <a:xfrm>
                      <a:off x="19114813" y="7037333"/>
                      <a:ext cx="471645" cy="286234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en-US"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*</a:t>
                      </a:r>
                      <a:endParaRPr lang="ru-RU" sz="1200">
                        <a:latin typeface="Times New Roman" panose="02020603050405020304" pitchFamily="18" charset="0"/>
                        <a:cs typeface="Times New Roman" panose="02020603050405020304" pitchFamily="18" charset="0"/>
                      </a:endParaRPr>
                    </a:p>
                  </xdr:txBody>
                </xdr:sp>
              </xdr:grpSp>
              <xdr:sp macro="" textlink="">
                <xdr:nvSpPr>
                  <xdr:cNvPr id="73" name="TextBox 72"/>
                  <xdr:cNvSpPr txBox="1"/>
                </xdr:nvSpPr>
                <xdr:spPr>
                  <a:xfrm>
                    <a:off x="13909251" y="9414322"/>
                    <a:ext cx="5834422" cy="510244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square" rtlCol="0" anchor="t">
                    <a:spAutoFit/>
                  </a:bodyPr>
                  <a:lstStyle/>
                  <a:p>
                    <a:r>
                      <a:rPr lang="en-US" sz="10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SRM 1650B, µg    -            30          150</a:t>
                    </a:r>
                    <a:r>
                      <a:rPr lang="en-US" sz="10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          -            -</a:t>
                    </a:r>
                  </a:p>
                  <a:p>
                    <a:r>
                      <a:rPr lang="en-US" sz="10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SRM 2786, µg       -             -              -             30        150</a:t>
                    </a:r>
                    <a:r>
                      <a:rPr lang="en-US" sz="10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              </a:t>
                    </a:r>
                    <a:endParaRPr lang="ru-RU" sz="10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</xdr:grpSp>
            <xdr:grpSp>
              <xdr:nvGrpSpPr>
                <xdr:cNvPr id="47122" name="Группа 66"/>
                <xdr:cNvGrpSpPr>
                  <a:grpSpLocks/>
                </xdr:cNvGrpSpPr>
              </xdr:nvGrpSpPr>
              <xdr:grpSpPr bwMode="auto">
                <a:xfrm>
                  <a:off x="15641608" y="6518040"/>
                  <a:ext cx="1222228" cy="458426"/>
                  <a:chOff x="15641608" y="6518040"/>
                  <a:chExt cx="1222228" cy="458426"/>
                </a:xfrm>
              </xdr:grpSpPr>
              <xdr:sp macro="" textlink="">
                <xdr:nvSpPr>
                  <xdr:cNvPr id="68" name="Овал 67"/>
                  <xdr:cNvSpPr/>
                </xdr:nvSpPr>
                <xdr:spPr>
                  <a:xfrm>
                    <a:off x="15644872" y="6669824"/>
                    <a:ext cx="139747" cy="99560"/>
                  </a:xfrm>
                  <a:prstGeom prst="ellipse">
                    <a:avLst/>
                  </a:prstGeom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endParaRPr lang="ru-RU"/>
                  </a:p>
                </xdr:txBody>
              </xdr:sp>
              <xdr:sp macro="" textlink="">
                <xdr:nvSpPr>
                  <xdr:cNvPr id="69" name="Овал 68"/>
                  <xdr:cNvSpPr/>
                </xdr:nvSpPr>
                <xdr:spPr>
                  <a:xfrm>
                    <a:off x="15662341" y="6819164"/>
                    <a:ext cx="122278" cy="99560"/>
                  </a:xfrm>
                  <a:prstGeom prst="ellipse">
                    <a:avLst/>
                  </a:prstGeom>
                  <a:solidFill>
                    <a:schemeClr val="bg1">
                      <a:lumMod val="50000"/>
                    </a:schemeClr>
                  </a:solidFill>
                  <a:ln>
                    <a:solidFill>
                      <a:schemeClr val="tx1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endParaRPr lang="ru-RU"/>
                  </a:p>
                </xdr:txBody>
              </xdr:sp>
              <xdr:sp macro="" textlink="">
                <xdr:nvSpPr>
                  <xdr:cNvPr id="70" name="TextBox 69"/>
                  <xdr:cNvSpPr txBox="1"/>
                </xdr:nvSpPr>
                <xdr:spPr>
                  <a:xfrm>
                    <a:off x="15697277" y="6520485"/>
                    <a:ext cx="698734" cy="261345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spAutoFit/>
                  </a:bodyPr>
                  <a:lstStyle/>
                  <a:p>
                    <a:r>
                      <a:rPr lang="en-US" sz="10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Saline</a:t>
                    </a:r>
                    <a:endParaRPr lang="ru-RU" sz="10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  <xdr:sp macro="" textlink="">
                <xdr:nvSpPr>
                  <xdr:cNvPr id="71" name="TextBox 70"/>
                  <xdr:cNvSpPr txBox="1"/>
                </xdr:nvSpPr>
                <xdr:spPr>
                  <a:xfrm>
                    <a:off x="15697277" y="6719604"/>
                    <a:ext cx="1170379" cy="261345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spAutoFit/>
                  </a:bodyPr>
                  <a:lstStyle/>
                  <a:p>
                    <a:r>
                      <a:rPr lang="en-US" sz="10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30</a:t>
                    </a:r>
                    <a:r>
                      <a:rPr lang="en-US" sz="10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µg OVA</a:t>
                    </a:r>
                    <a:endParaRPr lang="ru-RU" sz="10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</xdr:grpSp>
          </xdr:grpSp>
          <xdr:sp macro="" textlink="">
            <xdr:nvSpPr>
              <xdr:cNvPr id="65" name="TextBox 64"/>
              <xdr:cNvSpPr txBox="1"/>
            </xdr:nvSpPr>
            <xdr:spPr>
              <a:xfrm>
                <a:off x="19540310" y="7292073"/>
                <a:ext cx="593923" cy="32356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05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  <a:endParaRPr lang="ru-RU" sz="105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62" name="Прямая соединительная линия 61"/>
            <xdr:cNvCxnSpPr/>
          </xdr:nvCxnSpPr>
          <xdr:spPr>
            <a:xfrm>
              <a:off x="10216993" y="4418461"/>
              <a:ext cx="161700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60" name="TextBox 59"/>
          <xdr:cNvSpPr txBox="1"/>
        </xdr:nvSpPr>
        <xdr:spPr>
          <a:xfrm>
            <a:off x="10159922" y="4199745"/>
            <a:ext cx="256818" cy="21871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12</xdr:col>
      <xdr:colOff>514350</xdr:colOff>
      <xdr:row>36</xdr:row>
      <xdr:rowOff>114300</xdr:rowOff>
    </xdr:from>
    <xdr:to>
      <xdr:col>18</xdr:col>
      <xdr:colOff>142875</xdr:colOff>
      <xdr:row>51</xdr:row>
      <xdr:rowOff>133350</xdr:rowOff>
    </xdr:to>
    <xdr:grpSp>
      <xdr:nvGrpSpPr>
        <xdr:cNvPr id="47106" name="Группа 91"/>
        <xdr:cNvGrpSpPr>
          <a:grpSpLocks/>
        </xdr:cNvGrpSpPr>
      </xdr:nvGrpSpPr>
      <xdr:grpSpPr bwMode="auto">
        <a:xfrm>
          <a:off x="7829550" y="7010400"/>
          <a:ext cx="3286125" cy="2905125"/>
          <a:chOff x="14195001" y="6396035"/>
          <a:chExt cx="6026574" cy="3795715"/>
        </a:xfrm>
      </xdr:grpSpPr>
      <xdr:grpSp>
        <xdr:nvGrpSpPr>
          <xdr:cNvPr id="47107" name="Группа 94"/>
          <xdr:cNvGrpSpPr>
            <a:grpSpLocks/>
          </xdr:cNvGrpSpPr>
        </xdr:nvGrpSpPr>
        <xdr:grpSpPr bwMode="auto">
          <a:xfrm>
            <a:off x="14195001" y="6396035"/>
            <a:ext cx="6026574" cy="3795715"/>
            <a:chOff x="13909251" y="6415085"/>
            <a:chExt cx="6026574" cy="3795715"/>
          </a:xfrm>
        </xdr:grpSpPr>
        <xdr:graphicFrame macro="">
          <xdr:nvGraphicFramePr>
            <xdr:cNvPr id="47113" name="Диаграмма 102"/>
            <xdr:cNvGraphicFramePr>
              <a:graphicFrameLocks/>
            </xdr:cNvGraphicFramePr>
          </xdr:nvGraphicFramePr>
          <xdr:xfrm>
            <a:off x="14420851" y="6415085"/>
            <a:ext cx="5514974" cy="379571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102" name="TextBox 101"/>
            <xdr:cNvSpPr txBox="1"/>
          </xdr:nvSpPr>
          <xdr:spPr>
            <a:xfrm>
              <a:off x="13909251" y="9414322"/>
              <a:ext cx="5834422" cy="5102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000">
                  <a:latin typeface="Times New Roman" panose="02020603050405020304" pitchFamily="18" charset="0"/>
                  <a:cs typeface="Times New Roman" panose="02020603050405020304" pitchFamily="18" charset="0"/>
                </a:rPr>
                <a:t>SRM 1650B, µg    -            30          150</a:t>
              </a:r>
              <a:r>
                <a:rPr lang="en-US" sz="10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           -            -</a:t>
              </a:r>
            </a:p>
            <a:p>
              <a:r>
                <a:rPr lang="en-US" sz="10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SRM 2786, µg       -             -              -             30        150</a:t>
              </a:r>
              <a:r>
                <a:rPr lang="en-US" sz="10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              </a:t>
              </a:r>
              <a:endParaRPr lang="ru-RU" sz="10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grpSp>
        <xdr:nvGrpSpPr>
          <xdr:cNvPr id="47108" name="Группа 95"/>
          <xdr:cNvGrpSpPr>
            <a:grpSpLocks/>
          </xdr:cNvGrpSpPr>
        </xdr:nvGrpSpPr>
        <xdr:grpSpPr bwMode="auto">
          <a:xfrm>
            <a:off x="15641608" y="6518040"/>
            <a:ext cx="1260378" cy="458426"/>
            <a:chOff x="15641608" y="6518040"/>
            <a:chExt cx="1260378" cy="458426"/>
          </a:xfrm>
        </xdr:grpSpPr>
        <xdr:sp macro="" textlink="">
          <xdr:nvSpPr>
            <xdr:cNvPr id="97" name="Овал 96"/>
            <xdr:cNvSpPr/>
          </xdr:nvSpPr>
          <xdr:spPr>
            <a:xfrm>
              <a:off x="15644872" y="6669824"/>
              <a:ext cx="139747" cy="99560"/>
            </a:xfrm>
            <a:prstGeom prst="ellipse">
              <a:avLst/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ru-RU"/>
            </a:p>
          </xdr:txBody>
        </xdr:sp>
        <xdr:sp macro="" textlink="">
          <xdr:nvSpPr>
            <xdr:cNvPr id="98" name="Овал 97"/>
            <xdr:cNvSpPr/>
          </xdr:nvSpPr>
          <xdr:spPr>
            <a:xfrm>
              <a:off x="15644872" y="6819164"/>
              <a:ext cx="139747" cy="99560"/>
            </a:xfrm>
            <a:prstGeom prst="ellipse">
              <a:avLst/>
            </a:prstGeom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ru-RU"/>
            </a:p>
          </xdr:txBody>
        </xdr:sp>
        <xdr:sp macro="" textlink="">
          <xdr:nvSpPr>
            <xdr:cNvPr id="99" name="TextBox 98"/>
            <xdr:cNvSpPr txBox="1"/>
          </xdr:nvSpPr>
          <xdr:spPr>
            <a:xfrm>
              <a:off x="15697277" y="6520485"/>
              <a:ext cx="698734" cy="2613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000">
                  <a:latin typeface="Times New Roman" panose="02020603050405020304" pitchFamily="18" charset="0"/>
                  <a:cs typeface="Times New Roman" panose="02020603050405020304" pitchFamily="18" charset="0"/>
                </a:rPr>
                <a:t>Saline</a:t>
              </a:r>
              <a:endParaRPr lang="ru-RU" sz="10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00" name="TextBox 99"/>
            <xdr:cNvSpPr txBox="1"/>
          </xdr:nvSpPr>
          <xdr:spPr>
            <a:xfrm>
              <a:off x="15679809" y="6719604"/>
              <a:ext cx="1222784" cy="2613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000">
                  <a:latin typeface="Times New Roman" panose="02020603050405020304" pitchFamily="18" charset="0"/>
                  <a:cs typeface="Times New Roman" panose="02020603050405020304" pitchFamily="18" charset="0"/>
                </a:rPr>
                <a:t>0,3</a:t>
              </a:r>
              <a:r>
                <a:rPr lang="en-US" sz="10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µg OVA</a:t>
              </a:r>
              <a:endParaRPr lang="ru-RU" sz="10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419100</xdr:colOff>
      <xdr:row>3</xdr:row>
      <xdr:rowOff>123825</xdr:rowOff>
    </xdr:from>
    <xdr:to>
      <xdr:col>45</xdr:col>
      <xdr:colOff>371475</xdr:colOff>
      <xdr:row>21</xdr:row>
      <xdr:rowOff>123825</xdr:rowOff>
    </xdr:to>
    <xdr:graphicFrame macro="">
      <xdr:nvGraphicFramePr>
        <xdr:cNvPr id="501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381000</xdr:colOff>
      <xdr:row>3</xdr:row>
      <xdr:rowOff>152400</xdr:rowOff>
    </xdr:from>
    <xdr:to>
      <xdr:col>54</xdr:col>
      <xdr:colOff>0</xdr:colOff>
      <xdr:row>22</xdr:row>
      <xdr:rowOff>28575</xdr:rowOff>
    </xdr:to>
    <xdr:graphicFrame macro="">
      <xdr:nvGraphicFramePr>
        <xdr:cNvPr id="5017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54</xdr:col>
      <xdr:colOff>19050</xdr:colOff>
      <xdr:row>3</xdr:row>
      <xdr:rowOff>85725</xdr:rowOff>
    </xdr:from>
    <xdr:to>
      <xdr:col>61</xdr:col>
      <xdr:colOff>66675</xdr:colOff>
      <xdr:row>19</xdr:row>
      <xdr:rowOff>57150</xdr:rowOff>
    </xdr:to>
    <xdr:graphicFrame macro="">
      <xdr:nvGraphicFramePr>
        <xdr:cNvPr id="501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304800</xdr:colOff>
      <xdr:row>21</xdr:row>
      <xdr:rowOff>0</xdr:rowOff>
    </xdr:from>
    <xdr:to>
      <xdr:col>52</xdr:col>
      <xdr:colOff>314325</xdr:colOff>
      <xdr:row>38</xdr:row>
      <xdr:rowOff>114300</xdr:rowOff>
    </xdr:to>
    <xdr:graphicFrame macro="">
      <xdr:nvGraphicFramePr>
        <xdr:cNvPr id="5018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0</xdr:colOff>
      <xdr:row>40</xdr:row>
      <xdr:rowOff>0</xdr:rowOff>
    </xdr:from>
    <xdr:to>
      <xdr:col>46</xdr:col>
      <xdr:colOff>0</xdr:colOff>
      <xdr:row>56</xdr:row>
      <xdr:rowOff>247650</xdr:rowOff>
    </xdr:to>
    <xdr:graphicFrame macro="">
      <xdr:nvGraphicFramePr>
        <xdr:cNvPr id="5018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0</xdr:colOff>
      <xdr:row>40</xdr:row>
      <xdr:rowOff>0</xdr:rowOff>
    </xdr:from>
    <xdr:to>
      <xdr:col>54</xdr:col>
      <xdr:colOff>9525</xdr:colOff>
      <xdr:row>56</xdr:row>
      <xdr:rowOff>257175</xdr:rowOff>
    </xdr:to>
    <xdr:graphicFrame macro="">
      <xdr:nvGraphicFramePr>
        <xdr:cNvPr id="501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45</xdr:col>
      <xdr:colOff>419100</xdr:colOff>
      <xdr:row>56</xdr:row>
      <xdr:rowOff>276225</xdr:rowOff>
    </xdr:from>
    <xdr:to>
      <xdr:col>54</xdr:col>
      <xdr:colOff>0</xdr:colOff>
      <xdr:row>71</xdr:row>
      <xdr:rowOff>104775</xdr:rowOff>
    </xdr:to>
    <xdr:graphicFrame macro="">
      <xdr:nvGraphicFramePr>
        <xdr:cNvPr id="5018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0</xdr:colOff>
      <xdr:row>56</xdr:row>
      <xdr:rowOff>228600</xdr:rowOff>
    </xdr:from>
    <xdr:to>
      <xdr:col>54</xdr:col>
      <xdr:colOff>19050</xdr:colOff>
      <xdr:row>71</xdr:row>
      <xdr:rowOff>66675</xdr:rowOff>
    </xdr:to>
    <xdr:graphicFrame macro="">
      <xdr:nvGraphicFramePr>
        <xdr:cNvPr id="5018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66675</xdr:colOff>
      <xdr:row>73</xdr:row>
      <xdr:rowOff>9525</xdr:rowOff>
    </xdr:from>
    <xdr:to>
      <xdr:col>66</xdr:col>
      <xdr:colOff>85725</xdr:colOff>
      <xdr:row>91</xdr:row>
      <xdr:rowOff>9525</xdr:rowOff>
    </xdr:to>
    <xdr:graphicFrame macro="">
      <xdr:nvGraphicFramePr>
        <xdr:cNvPr id="5018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56</xdr:col>
      <xdr:colOff>304800</xdr:colOff>
      <xdr:row>75</xdr:row>
      <xdr:rowOff>28575</xdr:rowOff>
    </xdr:from>
    <xdr:to>
      <xdr:col>64</xdr:col>
      <xdr:colOff>333375</xdr:colOff>
      <xdr:row>93</xdr:row>
      <xdr:rowOff>76200</xdr:rowOff>
    </xdr:to>
    <xdr:graphicFrame macro="">
      <xdr:nvGraphicFramePr>
        <xdr:cNvPr id="5018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59</xdr:col>
      <xdr:colOff>400050</xdr:colOff>
      <xdr:row>104</xdr:row>
      <xdr:rowOff>133350</xdr:rowOff>
    </xdr:from>
    <xdr:to>
      <xdr:col>68</xdr:col>
      <xdr:colOff>0</xdr:colOff>
      <xdr:row>121</xdr:row>
      <xdr:rowOff>123825</xdr:rowOff>
    </xdr:to>
    <xdr:graphicFrame macro="">
      <xdr:nvGraphicFramePr>
        <xdr:cNvPr id="5018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60</xdr:col>
      <xdr:colOff>47625</xdr:colOff>
      <xdr:row>104</xdr:row>
      <xdr:rowOff>133350</xdr:rowOff>
    </xdr:from>
    <xdr:to>
      <xdr:col>68</xdr:col>
      <xdr:colOff>85725</xdr:colOff>
      <xdr:row>121</xdr:row>
      <xdr:rowOff>133350</xdr:rowOff>
    </xdr:to>
    <xdr:graphicFrame macro="">
      <xdr:nvGraphicFramePr>
        <xdr:cNvPr id="5018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38</xdr:col>
      <xdr:colOff>19050</xdr:colOff>
      <xdr:row>21</xdr:row>
      <xdr:rowOff>95250</xdr:rowOff>
    </xdr:from>
    <xdr:to>
      <xdr:col>45</xdr:col>
      <xdr:colOff>409575</xdr:colOff>
      <xdr:row>39</xdr:row>
      <xdr:rowOff>123825</xdr:rowOff>
    </xdr:to>
    <xdr:graphicFrame macro="">
      <xdr:nvGraphicFramePr>
        <xdr:cNvPr id="5018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53</xdr:col>
      <xdr:colOff>400050</xdr:colOff>
      <xdr:row>19</xdr:row>
      <xdr:rowOff>47625</xdr:rowOff>
    </xdr:from>
    <xdr:to>
      <xdr:col>61</xdr:col>
      <xdr:colOff>57150</xdr:colOff>
      <xdr:row>35</xdr:row>
      <xdr:rowOff>19050</xdr:rowOff>
    </xdr:to>
    <xdr:graphicFrame macro="">
      <xdr:nvGraphicFramePr>
        <xdr:cNvPr id="50190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61</xdr:col>
      <xdr:colOff>95250</xdr:colOff>
      <xdr:row>3</xdr:row>
      <xdr:rowOff>85725</xdr:rowOff>
    </xdr:from>
    <xdr:to>
      <xdr:col>68</xdr:col>
      <xdr:colOff>133350</xdr:colOff>
      <xdr:row>19</xdr:row>
      <xdr:rowOff>66675</xdr:rowOff>
    </xdr:to>
    <xdr:graphicFrame macro="">
      <xdr:nvGraphicFramePr>
        <xdr:cNvPr id="50191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61</xdr:col>
      <xdr:colOff>85725</xdr:colOff>
      <xdr:row>19</xdr:row>
      <xdr:rowOff>28575</xdr:rowOff>
    </xdr:from>
    <xdr:to>
      <xdr:col>68</xdr:col>
      <xdr:colOff>104775</xdr:colOff>
      <xdr:row>35</xdr:row>
      <xdr:rowOff>19050</xdr:rowOff>
    </xdr:to>
    <xdr:graphicFrame macro="">
      <xdr:nvGraphicFramePr>
        <xdr:cNvPr id="50192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53</xdr:col>
      <xdr:colOff>400050</xdr:colOff>
      <xdr:row>35</xdr:row>
      <xdr:rowOff>9525</xdr:rowOff>
    </xdr:from>
    <xdr:to>
      <xdr:col>61</xdr:col>
      <xdr:colOff>47625</xdr:colOff>
      <xdr:row>50</xdr:row>
      <xdr:rowOff>123825</xdr:rowOff>
    </xdr:to>
    <xdr:graphicFrame macro="">
      <xdr:nvGraphicFramePr>
        <xdr:cNvPr id="5019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61</xdr:col>
      <xdr:colOff>66675</xdr:colOff>
      <xdr:row>35</xdr:row>
      <xdr:rowOff>28575</xdr:rowOff>
    </xdr:from>
    <xdr:to>
      <xdr:col>68</xdr:col>
      <xdr:colOff>104775</xdr:colOff>
      <xdr:row>50</xdr:row>
      <xdr:rowOff>95250</xdr:rowOff>
    </xdr:to>
    <xdr:graphicFrame macro="">
      <xdr:nvGraphicFramePr>
        <xdr:cNvPr id="5019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53</xdr:col>
      <xdr:colOff>409575</xdr:colOff>
      <xdr:row>51</xdr:row>
      <xdr:rowOff>9525</xdr:rowOff>
    </xdr:from>
    <xdr:to>
      <xdr:col>61</xdr:col>
      <xdr:colOff>47625</xdr:colOff>
      <xdr:row>66</xdr:row>
      <xdr:rowOff>133350</xdr:rowOff>
    </xdr:to>
    <xdr:graphicFrame macro="">
      <xdr:nvGraphicFramePr>
        <xdr:cNvPr id="50195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61</xdr:col>
      <xdr:colOff>66675</xdr:colOff>
      <xdr:row>50</xdr:row>
      <xdr:rowOff>133350</xdr:rowOff>
    </xdr:from>
    <xdr:to>
      <xdr:col>68</xdr:col>
      <xdr:colOff>57150</xdr:colOff>
      <xdr:row>66</xdr:row>
      <xdr:rowOff>104775</xdr:rowOff>
    </xdr:to>
    <xdr:graphicFrame macro="">
      <xdr:nvGraphicFramePr>
        <xdr:cNvPr id="50196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54</xdr:col>
      <xdr:colOff>0</xdr:colOff>
      <xdr:row>67</xdr:row>
      <xdr:rowOff>9525</xdr:rowOff>
    </xdr:from>
    <xdr:to>
      <xdr:col>61</xdr:col>
      <xdr:colOff>76200</xdr:colOff>
      <xdr:row>82</xdr:row>
      <xdr:rowOff>142875</xdr:rowOff>
    </xdr:to>
    <xdr:graphicFrame macro="">
      <xdr:nvGraphicFramePr>
        <xdr:cNvPr id="50197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61</xdr:col>
      <xdr:colOff>180975</xdr:colOff>
      <xdr:row>67</xdr:row>
      <xdr:rowOff>0</xdr:rowOff>
    </xdr:from>
    <xdr:to>
      <xdr:col>68</xdr:col>
      <xdr:colOff>180975</xdr:colOff>
      <xdr:row>82</xdr:row>
      <xdr:rowOff>142875</xdr:rowOff>
    </xdr:to>
    <xdr:graphicFrame macro="">
      <xdr:nvGraphicFramePr>
        <xdr:cNvPr id="50198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54</xdr:col>
      <xdr:colOff>0</xdr:colOff>
      <xdr:row>82</xdr:row>
      <xdr:rowOff>161925</xdr:rowOff>
    </xdr:from>
    <xdr:to>
      <xdr:col>61</xdr:col>
      <xdr:colOff>104775</xdr:colOff>
      <xdr:row>95</xdr:row>
      <xdr:rowOff>419100</xdr:rowOff>
    </xdr:to>
    <xdr:graphicFrame macro="">
      <xdr:nvGraphicFramePr>
        <xdr:cNvPr id="50199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61</xdr:col>
      <xdr:colOff>180975</xdr:colOff>
      <xdr:row>82</xdr:row>
      <xdr:rowOff>142875</xdr:rowOff>
    </xdr:from>
    <xdr:to>
      <xdr:col>68</xdr:col>
      <xdr:colOff>123825</xdr:colOff>
      <xdr:row>95</xdr:row>
      <xdr:rowOff>571500</xdr:rowOff>
    </xdr:to>
    <xdr:graphicFrame macro="">
      <xdr:nvGraphicFramePr>
        <xdr:cNvPr id="5020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71</xdr:col>
      <xdr:colOff>19050</xdr:colOff>
      <xdr:row>3</xdr:row>
      <xdr:rowOff>85725</xdr:rowOff>
    </xdr:from>
    <xdr:to>
      <xdr:col>78</xdr:col>
      <xdr:colOff>66675</xdr:colOff>
      <xdr:row>19</xdr:row>
      <xdr:rowOff>57150</xdr:rowOff>
    </xdr:to>
    <xdr:graphicFrame macro="">
      <xdr:nvGraphicFramePr>
        <xdr:cNvPr id="5020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70</xdr:col>
      <xdr:colOff>400050</xdr:colOff>
      <xdr:row>19</xdr:row>
      <xdr:rowOff>47625</xdr:rowOff>
    </xdr:from>
    <xdr:to>
      <xdr:col>78</xdr:col>
      <xdr:colOff>57150</xdr:colOff>
      <xdr:row>35</xdr:row>
      <xdr:rowOff>19050</xdr:rowOff>
    </xdr:to>
    <xdr:graphicFrame macro="">
      <xdr:nvGraphicFramePr>
        <xdr:cNvPr id="5020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70</xdr:col>
      <xdr:colOff>400050</xdr:colOff>
      <xdr:row>35</xdr:row>
      <xdr:rowOff>9525</xdr:rowOff>
    </xdr:from>
    <xdr:to>
      <xdr:col>78</xdr:col>
      <xdr:colOff>47625</xdr:colOff>
      <xdr:row>50</xdr:row>
      <xdr:rowOff>123825</xdr:rowOff>
    </xdr:to>
    <xdr:graphicFrame macro="">
      <xdr:nvGraphicFramePr>
        <xdr:cNvPr id="5020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70</xdr:col>
      <xdr:colOff>409575</xdr:colOff>
      <xdr:row>51</xdr:row>
      <xdr:rowOff>9525</xdr:rowOff>
    </xdr:from>
    <xdr:to>
      <xdr:col>78</xdr:col>
      <xdr:colOff>47625</xdr:colOff>
      <xdr:row>66</xdr:row>
      <xdr:rowOff>133350</xdr:rowOff>
    </xdr:to>
    <xdr:graphicFrame macro="">
      <xdr:nvGraphicFramePr>
        <xdr:cNvPr id="50204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71</xdr:col>
      <xdr:colOff>0</xdr:colOff>
      <xdr:row>67</xdr:row>
      <xdr:rowOff>9525</xdr:rowOff>
    </xdr:from>
    <xdr:to>
      <xdr:col>78</xdr:col>
      <xdr:colOff>76200</xdr:colOff>
      <xdr:row>82</xdr:row>
      <xdr:rowOff>142875</xdr:rowOff>
    </xdr:to>
    <xdr:graphicFrame macro="">
      <xdr:nvGraphicFramePr>
        <xdr:cNvPr id="5020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71</xdr:col>
      <xdr:colOff>0</xdr:colOff>
      <xdr:row>82</xdr:row>
      <xdr:rowOff>161925</xdr:rowOff>
    </xdr:from>
    <xdr:to>
      <xdr:col>78</xdr:col>
      <xdr:colOff>104775</xdr:colOff>
      <xdr:row>95</xdr:row>
      <xdr:rowOff>419100</xdr:rowOff>
    </xdr:to>
    <xdr:graphicFrame macro="">
      <xdr:nvGraphicFramePr>
        <xdr:cNvPr id="5020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180975</xdr:colOff>
      <xdr:row>51</xdr:row>
      <xdr:rowOff>38100</xdr:rowOff>
    </xdr:from>
    <xdr:to>
      <xdr:col>25</xdr:col>
      <xdr:colOff>133350</xdr:colOff>
      <xdr:row>67</xdr:row>
      <xdr:rowOff>57150</xdr:rowOff>
    </xdr:to>
    <xdr:graphicFrame macro="">
      <xdr:nvGraphicFramePr>
        <xdr:cNvPr id="50207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180975</xdr:colOff>
      <xdr:row>67</xdr:row>
      <xdr:rowOff>85725</xdr:rowOff>
    </xdr:from>
    <xdr:to>
      <xdr:col>25</xdr:col>
      <xdr:colOff>123825</xdr:colOff>
      <xdr:row>82</xdr:row>
      <xdr:rowOff>85725</xdr:rowOff>
    </xdr:to>
    <xdr:graphicFrame macro="">
      <xdr:nvGraphicFramePr>
        <xdr:cNvPr id="50208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123825</xdr:colOff>
      <xdr:row>82</xdr:row>
      <xdr:rowOff>57150</xdr:rowOff>
    </xdr:from>
    <xdr:to>
      <xdr:col>25</xdr:col>
      <xdr:colOff>114300</xdr:colOff>
      <xdr:row>98</xdr:row>
      <xdr:rowOff>104775</xdr:rowOff>
    </xdr:to>
    <xdr:graphicFrame macro="">
      <xdr:nvGraphicFramePr>
        <xdr:cNvPr id="50209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99</xdr:row>
      <xdr:rowOff>0</xdr:rowOff>
    </xdr:from>
    <xdr:to>
      <xdr:col>25</xdr:col>
      <xdr:colOff>123825</xdr:colOff>
      <xdr:row>115</xdr:row>
      <xdr:rowOff>66675</xdr:rowOff>
    </xdr:to>
    <xdr:graphicFrame macro="">
      <xdr:nvGraphicFramePr>
        <xdr:cNvPr id="50210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0</xdr:colOff>
      <xdr:row>116</xdr:row>
      <xdr:rowOff>0</xdr:rowOff>
    </xdr:from>
    <xdr:to>
      <xdr:col>25</xdr:col>
      <xdr:colOff>161925</xdr:colOff>
      <xdr:row>132</xdr:row>
      <xdr:rowOff>76200</xdr:rowOff>
    </xdr:to>
    <xdr:graphicFrame macro="">
      <xdr:nvGraphicFramePr>
        <xdr:cNvPr id="50211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133</xdr:row>
      <xdr:rowOff>0</xdr:rowOff>
    </xdr:from>
    <xdr:to>
      <xdr:col>25</xdr:col>
      <xdr:colOff>133350</xdr:colOff>
      <xdr:row>149</xdr:row>
      <xdr:rowOff>85725</xdr:rowOff>
    </xdr:to>
    <xdr:graphicFrame macro="">
      <xdr:nvGraphicFramePr>
        <xdr:cNvPr id="50212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27</xdr:col>
      <xdr:colOff>114300</xdr:colOff>
      <xdr:row>83</xdr:row>
      <xdr:rowOff>47625</xdr:rowOff>
    </xdr:from>
    <xdr:to>
      <xdr:col>32</xdr:col>
      <xdr:colOff>323850</xdr:colOff>
      <xdr:row>99</xdr:row>
      <xdr:rowOff>1</xdr:rowOff>
    </xdr:to>
    <xdr:grpSp>
      <xdr:nvGrpSpPr>
        <xdr:cNvPr id="14" name="Группа 13"/>
        <xdr:cNvGrpSpPr/>
      </xdr:nvGrpSpPr>
      <xdr:grpSpPr>
        <a:xfrm>
          <a:off x="12039600" y="13011150"/>
          <a:ext cx="2914650" cy="2238376"/>
          <a:chOff x="12820650" y="13134975"/>
          <a:chExt cx="2914650" cy="2238376"/>
        </a:xfrm>
      </xdr:grpSpPr>
      <xdr:grpSp>
        <xdr:nvGrpSpPr>
          <xdr:cNvPr id="12" name="Группа 11"/>
          <xdr:cNvGrpSpPr/>
        </xdr:nvGrpSpPr>
        <xdr:grpSpPr>
          <a:xfrm>
            <a:off x="12820650" y="13382625"/>
            <a:ext cx="2914650" cy="1990726"/>
            <a:chOff x="12820650" y="13382625"/>
            <a:chExt cx="2914650" cy="1990726"/>
          </a:xfrm>
        </xdr:grpSpPr>
        <xdr:grpSp>
          <xdr:nvGrpSpPr>
            <xdr:cNvPr id="10" name="Группа 9"/>
            <xdr:cNvGrpSpPr/>
          </xdr:nvGrpSpPr>
          <xdr:grpSpPr>
            <a:xfrm>
              <a:off x="12820650" y="13382625"/>
              <a:ext cx="2914650" cy="1990726"/>
              <a:chOff x="12820650" y="13382625"/>
              <a:chExt cx="2914650" cy="1990726"/>
            </a:xfrm>
          </xdr:grpSpPr>
          <xdr:grpSp>
            <xdr:nvGrpSpPr>
              <xdr:cNvPr id="5" name="Группа 4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aphicFrame macro="">
              <xdr:nvGraphicFramePr>
                <xdr:cNvPr id="2" name="Диаграмма 1"/>
                <xdr:cNvGraphicFramePr/>
              </xdr:nvGraphicFramePr>
              <xdr:xfrm>
                <a:off x="12820650" y="13382625"/>
                <a:ext cx="2914650" cy="199072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7"/>
                </a:graphicData>
              </a:graphic>
            </xdr:graphicFrame>
            <xdr:cxnSp macro="">
              <xdr:nvCxnSpPr>
                <xdr:cNvPr id="4" name="Прямая соединительная линия 3"/>
                <xdr:cNvCxnSpPr/>
              </xdr:nvCxnSpPr>
              <xdr:spPr>
                <a:xfrm>
                  <a:off x="13620750" y="14506575"/>
                  <a:ext cx="314325" cy="0"/>
                </a:xfrm>
                <a:prstGeom prst="line">
                  <a:avLst/>
                </a:prstGeom>
                <a:ln w="19050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42" name="Прямая соединительная линия 41"/>
              <xdr:cNvCxnSpPr/>
            </xdr:nvCxnSpPr>
            <xdr:spPr>
              <a:xfrm>
                <a:off x="13630275" y="14401800"/>
                <a:ext cx="714375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4" name="Прямая соединительная линия 43"/>
              <xdr:cNvCxnSpPr/>
            </xdr:nvCxnSpPr>
            <xdr:spPr>
              <a:xfrm>
                <a:off x="13763625" y="14306550"/>
                <a:ext cx="742950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8" name="Прямая соединительная линия 47"/>
              <xdr:cNvCxnSpPr/>
            </xdr:nvCxnSpPr>
            <xdr:spPr>
              <a:xfrm>
                <a:off x="13906500" y="14230350"/>
                <a:ext cx="742950" cy="0"/>
              </a:xfrm>
              <a:prstGeom prst="line">
                <a:avLst/>
              </a:prstGeom>
              <a:ln w="19050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50" name="Прямая соединительная линия 49"/>
            <xdr:cNvCxnSpPr/>
          </xdr:nvCxnSpPr>
          <xdr:spPr>
            <a:xfrm>
              <a:off x="13811250" y="14068425"/>
              <a:ext cx="1409700" cy="0"/>
            </a:xfrm>
            <a:prstGeom prst="line">
              <a:avLst/>
            </a:prstGeom>
            <a:ln w="19050">
              <a:solidFill>
                <a:schemeClr val="accent6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0" name="Прямая соединительная линия 59"/>
          <xdr:cNvCxnSpPr/>
        </xdr:nvCxnSpPr>
        <xdr:spPr>
          <a:xfrm>
            <a:off x="13973175" y="13906500"/>
            <a:ext cx="1409700" cy="0"/>
          </a:xfrm>
          <a:prstGeom prst="line">
            <a:avLst/>
          </a:prstGeom>
          <a:ln w="1905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/>
          <xdr:cNvSpPr txBox="1"/>
        </xdr:nvSpPr>
        <xdr:spPr>
          <a:xfrm>
            <a:off x="14258925" y="13134975"/>
            <a:ext cx="850489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germline </a:t>
            </a:r>
            <a:r>
              <a:rPr lang="el-GR" sz="1200" b="1" i="1">
                <a:latin typeface="Times New Roman" panose="02020603050405020304" pitchFamily="18" charset="0"/>
                <a:cs typeface="Times New Roman" panose="02020603050405020304" pitchFamily="18" charset="0"/>
              </a:rPr>
              <a:t>ε</a:t>
            </a:r>
            <a:endParaRPr lang="ru-RU" sz="1200" b="1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27</xdr:col>
      <xdr:colOff>95250</xdr:colOff>
      <xdr:row>99</xdr:row>
      <xdr:rowOff>85725</xdr:rowOff>
    </xdr:from>
    <xdr:to>
      <xdr:col>32</xdr:col>
      <xdr:colOff>304800</xdr:colOff>
      <xdr:row>114</xdr:row>
      <xdr:rowOff>114301</xdr:rowOff>
    </xdr:to>
    <xdr:grpSp>
      <xdr:nvGrpSpPr>
        <xdr:cNvPr id="15" name="Группа 14"/>
        <xdr:cNvGrpSpPr/>
      </xdr:nvGrpSpPr>
      <xdr:grpSpPr>
        <a:xfrm>
          <a:off x="12020550" y="15335250"/>
          <a:ext cx="2914650" cy="2171701"/>
          <a:chOff x="12001500" y="15478125"/>
          <a:chExt cx="2914650" cy="2171701"/>
        </a:xfrm>
      </xdr:grpSpPr>
      <xdr:grpSp>
        <xdr:nvGrpSpPr>
          <xdr:cNvPr id="64" name="Группа 63"/>
          <xdr:cNvGrpSpPr/>
        </xdr:nvGrpSpPr>
        <xdr:grpSpPr>
          <a:xfrm>
            <a:off x="12001500" y="15478125"/>
            <a:ext cx="2914650" cy="2171701"/>
            <a:chOff x="12820650" y="13201650"/>
            <a:chExt cx="2914650" cy="2171701"/>
          </a:xfrm>
        </xdr:grpSpPr>
        <xdr:grpSp>
          <xdr:nvGrpSpPr>
            <xdr:cNvPr id="65" name="Группа 64"/>
            <xdr:cNvGrpSpPr/>
          </xdr:nvGrpSpPr>
          <xdr:grpSpPr>
            <a:xfrm>
              <a:off x="12820650" y="13382625"/>
              <a:ext cx="2914650" cy="1990726"/>
              <a:chOff x="12820650" y="13382625"/>
              <a:chExt cx="2914650" cy="1990726"/>
            </a:xfrm>
          </xdr:grpSpPr>
          <xdr:grpSp>
            <xdr:nvGrpSpPr>
              <xdr:cNvPr id="68" name="Группа 67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aphicFrame macro="">
              <xdr:nvGraphicFramePr>
                <xdr:cNvPr id="74" name="Диаграмма 73"/>
                <xdr:cNvGraphicFramePr/>
              </xdr:nvGraphicFramePr>
              <xdr:xfrm>
                <a:off x="12820650" y="13382625"/>
                <a:ext cx="2914650" cy="199072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8"/>
                </a:graphicData>
              </a:graphic>
            </xdr:graphicFrame>
            <xdr:cxnSp macro="">
              <xdr:nvCxnSpPr>
                <xdr:cNvPr id="72" name="Прямая соединительная линия 71"/>
                <xdr:cNvCxnSpPr/>
              </xdr:nvCxnSpPr>
              <xdr:spPr>
                <a:xfrm>
                  <a:off x="13801725" y="14154150"/>
                  <a:ext cx="742950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69" name="Прямая соединительная линия 68"/>
              <xdr:cNvCxnSpPr/>
            </xdr:nvCxnSpPr>
            <xdr:spPr>
              <a:xfrm>
                <a:off x="13868400" y="13944600"/>
                <a:ext cx="1409700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66" name="Прямая соединительная линия 65"/>
            <xdr:cNvCxnSpPr/>
          </xdr:nvCxnSpPr>
          <xdr:spPr>
            <a:xfrm>
              <a:off x="14030325" y="13868400"/>
              <a:ext cx="1409700" cy="0"/>
            </a:xfrm>
            <a:prstGeom prst="line">
              <a:avLst/>
            </a:prstGeom>
            <a:ln w="19050">
              <a:solidFill>
                <a:srgbClr val="C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7" name="TextBox 66"/>
            <xdr:cNvSpPr txBox="1"/>
          </xdr:nvSpPr>
          <xdr:spPr>
            <a:xfrm>
              <a:off x="14268450" y="13201650"/>
              <a:ext cx="850489" cy="2693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germline 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ε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76" name="Прямая соединительная линия 75"/>
          <xdr:cNvCxnSpPr/>
        </xdr:nvCxnSpPr>
        <xdr:spPr>
          <a:xfrm>
            <a:off x="12858750" y="16306800"/>
            <a:ext cx="14097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352425</xdr:colOff>
      <xdr:row>83</xdr:row>
      <xdr:rowOff>57150</xdr:rowOff>
    </xdr:from>
    <xdr:to>
      <xdr:col>38</xdr:col>
      <xdr:colOff>304800</xdr:colOff>
      <xdr:row>99</xdr:row>
      <xdr:rowOff>19051</xdr:rowOff>
    </xdr:to>
    <xdr:grpSp>
      <xdr:nvGrpSpPr>
        <xdr:cNvPr id="23" name="Группа 22"/>
        <xdr:cNvGrpSpPr/>
      </xdr:nvGrpSpPr>
      <xdr:grpSpPr>
        <a:xfrm>
          <a:off x="14982825" y="13020675"/>
          <a:ext cx="2914650" cy="2247901"/>
          <a:chOff x="14982825" y="13020675"/>
          <a:chExt cx="2914650" cy="2247901"/>
        </a:xfrm>
      </xdr:grpSpPr>
      <xdr:grpSp>
        <xdr:nvGrpSpPr>
          <xdr:cNvPr id="17" name="Группа 16"/>
          <xdr:cNvGrpSpPr/>
        </xdr:nvGrpSpPr>
        <xdr:grpSpPr>
          <a:xfrm>
            <a:off x="14982825" y="13020675"/>
            <a:ext cx="2914650" cy="2247901"/>
            <a:chOff x="14982825" y="13020675"/>
            <a:chExt cx="2914650" cy="2247901"/>
          </a:xfrm>
        </xdr:grpSpPr>
        <xdr:grpSp>
          <xdr:nvGrpSpPr>
            <xdr:cNvPr id="78" name="Группа 77"/>
            <xdr:cNvGrpSpPr/>
          </xdr:nvGrpSpPr>
          <xdr:grpSpPr>
            <a:xfrm>
              <a:off x="14982825" y="13020675"/>
              <a:ext cx="2914650" cy="2247901"/>
              <a:chOff x="12820650" y="13125450"/>
              <a:chExt cx="2914650" cy="2247901"/>
            </a:xfrm>
          </xdr:grpSpPr>
          <xdr:grpSp>
            <xdr:nvGrpSpPr>
              <xdr:cNvPr id="79" name="Группа 78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pSp>
              <xdr:nvGrpSpPr>
                <xdr:cNvPr id="82" name="Группа 81"/>
                <xdr:cNvGrpSpPr/>
              </xdr:nvGrpSpPr>
              <xdr:grpSpPr>
                <a:xfrm>
                  <a:off x="12820650" y="13382625"/>
                  <a:ext cx="2914650" cy="1990726"/>
                  <a:chOff x="12820650" y="13382625"/>
                  <a:chExt cx="2914650" cy="1990726"/>
                </a:xfrm>
              </xdr:grpSpPr>
              <xdr:grpSp>
                <xdr:nvGrpSpPr>
                  <xdr:cNvPr id="84" name="Группа 83"/>
                  <xdr:cNvGrpSpPr/>
                </xdr:nvGrpSpPr>
                <xdr:grpSpPr>
                  <a:xfrm>
                    <a:off x="12820650" y="13382625"/>
                    <a:ext cx="2914650" cy="1990726"/>
                    <a:chOff x="12820650" y="13382625"/>
                    <a:chExt cx="2914650" cy="1990726"/>
                  </a:xfrm>
                </xdr:grpSpPr>
                <xdr:graphicFrame macro="">
                  <xdr:nvGraphicFramePr>
                    <xdr:cNvPr id="88" name="Диаграмма 87"/>
                    <xdr:cNvGraphicFramePr/>
                  </xdr:nvGraphicFramePr>
                  <xdr:xfrm>
                    <a:off x="12820650" y="13382625"/>
                    <a:ext cx="2914650" cy="1990726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39"/>
                    </a:graphicData>
                  </a:graphic>
                </xdr:graphicFrame>
                <xdr:cxnSp macro="">
                  <xdr:nvCxnSpPr>
                    <xdr:cNvPr id="89" name="Прямая соединительная линия 88"/>
                    <xdr:cNvCxnSpPr/>
                  </xdr:nvCxnSpPr>
                  <xdr:spPr>
                    <a:xfrm>
                      <a:off x="13592175" y="13830300"/>
                      <a:ext cx="314325" cy="0"/>
                    </a:xfrm>
                    <a:prstGeom prst="line">
                      <a:avLst/>
                    </a:prstGeom>
                    <a:ln w="19050">
                      <a:solidFill>
                        <a:srgbClr val="C0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85" name="Прямая соединительная линия 84"/>
                  <xdr:cNvCxnSpPr/>
                </xdr:nvCxnSpPr>
                <xdr:spPr>
                  <a:xfrm>
                    <a:off x="13592175" y="13744575"/>
                    <a:ext cx="790575" cy="0"/>
                  </a:xfrm>
                  <a:prstGeom prst="line">
                    <a:avLst/>
                  </a:prstGeom>
                  <a:ln w="19050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6" name="Прямая соединительная линия 85"/>
                  <xdr:cNvCxnSpPr/>
                </xdr:nvCxnSpPr>
                <xdr:spPr>
                  <a:xfrm>
                    <a:off x="13735050" y="13677900"/>
                    <a:ext cx="866775" cy="0"/>
                  </a:xfrm>
                  <a:prstGeom prst="line">
                    <a:avLst/>
                  </a:prstGeom>
                  <a:ln w="19050">
                    <a:solidFill>
                      <a:schemeClr val="accent6">
                        <a:lumMod val="75000"/>
                      </a:schemeClr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7" name="Прямая соединительная линия 86"/>
                  <xdr:cNvCxnSpPr/>
                </xdr:nvCxnSpPr>
                <xdr:spPr>
                  <a:xfrm>
                    <a:off x="13954125" y="13620750"/>
                    <a:ext cx="742950" cy="0"/>
                  </a:xfrm>
                  <a:prstGeom prst="line">
                    <a:avLst/>
                  </a:prstGeom>
                  <a:ln w="19050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83" name="Прямая соединительная линия 82"/>
                <xdr:cNvCxnSpPr/>
              </xdr:nvCxnSpPr>
              <xdr:spPr>
                <a:xfrm>
                  <a:off x="13792200" y="13506450"/>
                  <a:ext cx="1409700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80" name="Прямая соединительная линия 79"/>
              <xdr:cNvCxnSpPr/>
            </xdr:nvCxnSpPr>
            <xdr:spPr>
              <a:xfrm>
                <a:off x="13944600" y="13439775"/>
                <a:ext cx="1485900" cy="0"/>
              </a:xfrm>
              <a:prstGeom prst="line">
                <a:avLst/>
              </a:prstGeom>
              <a:ln w="19050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1" name="TextBox 80"/>
              <xdr:cNvSpPr txBox="1"/>
            </xdr:nvSpPr>
            <xdr:spPr>
              <a:xfrm>
                <a:off x="14011275" y="13125450"/>
                <a:ext cx="928331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germline </a:t>
                </a:r>
                <a:r>
                  <a:rPr lang="el-GR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γ</a:t>
                </a:r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90" name="Прямая соединительная линия 89"/>
            <xdr:cNvCxnSpPr/>
          </xdr:nvCxnSpPr>
          <xdr:spPr>
            <a:xfrm>
              <a:off x="15744825" y="13792200"/>
              <a:ext cx="200025" cy="0"/>
            </a:xfrm>
            <a:prstGeom prst="line">
              <a:avLst/>
            </a:prstGeom>
            <a:ln w="19050">
              <a:solidFill>
                <a:schemeClr val="accent6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97" name="Прямая соединительная линия 96"/>
          <xdr:cNvCxnSpPr/>
        </xdr:nvCxnSpPr>
        <xdr:spPr>
          <a:xfrm>
            <a:off x="15801975" y="13463587"/>
            <a:ext cx="14478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219075</xdr:colOff>
      <xdr:row>99</xdr:row>
      <xdr:rowOff>0</xdr:rowOff>
    </xdr:from>
    <xdr:to>
      <xdr:col>38</xdr:col>
      <xdr:colOff>171450</xdr:colOff>
      <xdr:row>114</xdr:row>
      <xdr:rowOff>104776</xdr:rowOff>
    </xdr:to>
    <xdr:grpSp>
      <xdr:nvGrpSpPr>
        <xdr:cNvPr id="100" name="Группа 99"/>
        <xdr:cNvGrpSpPr/>
      </xdr:nvGrpSpPr>
      <xdr:grpSpPr>
        <a:xfrm>
          <a:off x="14849475" y="15249525"/>
          <a:ext cx="2914650" cy="2247901"/>
          <a:chOff x="14982825" y="13020675"/>
          <a:chExt cx="2914650" cy="2247901"/>
        </a:xfrm>
      </xdr:grpSpPr>
      <xdr:grpSp>
        <xdr:nvGrpSpPr>
          <xdr:cNvPr id="101" name="Группа 100"/>
          <xdr:cNvGrpSpPr/>
        </xdr:nvGrpSpPr>
        <xdr:grpSpPr>
          <a:xfrm>
            <a:off x="14982825" y="13020675"/>
            <a:ext cx="2914650" cy="2247901"/>
            <a:chOff x="14982825" y="13020675"/>
            <a:chExt cx="2914650" cy="2247901"/>
          </a:xfrm>
        </xdr:grpSpPr>
        <xdr:grpSp>
          <xdr:nvGrpSpPr>
            <xdr:cNvPr id="103" name="Группа 102"/>
            <xdr:cNvGrpSpPr/>
          </xdr:nvGrpSpPr>
          <xdr:grpSpPr>
            <a:xfrm>
              <a:off x="14982825" y="13020675"/>
              <a:ext cx="2914650" cy="2247901"/>
              <a:chOff x="12820650" y="13125450"/>
              <a:chExt cx="2914650" cy="2247901"/>
            </a:xfrm>
          </xdr:grpSpPr>
          <xdr:grpSp>
            <xdr:nvGrpSpPr>
              <xdr:cNvPr id="108" name="Группа 107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pSp>
              <xdr:nvGrpSpPr>
                <xdr:cNvPr id="110" name="Группа 109"/>
                <xdr:cNvGrpSpPr/>
              </xdr:nvGrpSpPr>
              <xdr:grpSpPr>
                <a:xfrm>
                  <a:off x="12820650" y="13382625"/>
                  <a:ext cx="2914650" cy="1990726"/>
                  <a:chOff x="12820650" y="13382625"/>
                  <a:chExt cx="2914650" cy="1990726"/>
                </a:xfrm>
              </xdr:grpSpPr>
              <xdr:graphicFrame macro="">
                <xdr:nvGraphicFramePr>
                  <xdr:cNvPr id="114" name="Диаграмма 113"/>
                  <xdr:cNvGraphicFramePr/>
                </xdr:nvGraphicFramePr>
                <xdr:xfrm>
                  <a:off x="12820650" y="13382625"/>
                  <a:ext cx="2914650" cy="1990726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40"/>
                  </a:graphicData>
                </a:graphic>
              </xdr:graphicFrame>
              <xdr:cxnSp macro="">
                <xdr:nvCxnSpPr>
                  <xdr:cNvPr id="115" name="Прямая соединительная линия 114"/>
                  <xdr:cNvCxnSpPr/>
                </xdr:nvCxnSpPr>
                <xdr:spPr>
                  <a:xfrm>
                    <a:off x="13582650" y="14392275"/>
                    <a:ext cx="314325" cy="0"/>
                  </a:xfrm>
                  <a:prstGeom prst="line">
                    <a:avLst/>
                  </a:prstGeom>
                  <a:ln w="19050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11" name="Прямая соединительная линия 110"/>
                <xdr:cNvCxnSpPr/>
              </xdr:nvCxnSpPr>
              <xdr:spPr>
                <a:xfrm>
                  <a:off x="13573125" y="14287500"/>
                  <a:ext cx="790575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06" name="Прямая соединительная линия 105"/>
              <xdr:cNvCxnSpPr/>
            </xdr:nvCxnSpPr>
            <xdr:spPr>
              <a:xfrm>
                <a:off x="13963650" y="14001750"/>
                <a:ext cx="1485900" cy="0"/>
              </a:xfrm>
              <a:prstGeom prst="line">
                <a:avLst/>
              </a:prstGeom>
              <a:ln w="19050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07" name="TextBox 106"/>
              <xdr:cNvSpPr txBox="1"/>
            </xdr:nvSpPr>
            <xdr:spPr>
              <a:xfrm>
                <a:off x="14011275" y="13125450"/>
                <a:ext cx="928331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germline </a:t>
                </a:r>
                <a:r>
                  <a:rPr lang="el-GR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γ</a:t>
                </a:r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04" name="Прямая соединительная линия 103"/>
            <xdr:cNvCxnSpPr/>
          </xdr:nvCxnSpPr>
          <xdr:spPr>
            <a:xfrm>
              <a:off x="15754350" y="14373225"/>
              <a:ext cx="200025" cy="0"/>
            </a:xfrm>
            <a:prstGeom prst="line">
              <a:avLst/>
            </a:prstGeom>
            <a:ln w="19050">
              <a:solidFill>
                <a:schemeClr val="accent6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2" name="Прямая соединительная линия 101"/>
          <xdr:cNvCxnSpPr/>
        </xdr:nvCxnSpPr>
        <xdr:spPr>
          <a:xfrm>
            <a:off x="15754350" y="13968412"/>
            <a:ext cx="150495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285750</xdr:colOff>
      <xdr:row>83</xdr:row>
      <xdr:rowOff>57150</xdr:rowOff>
    </xdr:from>
    <xdr:to>
      <xdr:col>45</xdr:col>
      <xdr:colOff>200025</xdr:colOff>
      <xdr:row>99</xdr:row>
      <xdr:rowOff>19051</xdr:rowOff>
    </xdr:to>
    <xdr:grpSp>
      <xdr:nvGrpSpPr>
        <xdr:cNvPr id="117" name="Группа 116"/>
        <xdr:cNvGrpSpPr/>
      </xdr:nvGrpSpPr>
      <xdr:grpSpPr>
        <a:xfrm>
          <a:off x="17878425" y="13020675"/>
          <a:ext cx="2914650" cy="2247901"/>
          <a:chOff x="14982825" y="13020675"/>
          <a:chExt cx="2914650" cy="2247901"/>
        </a:xfrm>
      </xdr:grpSpPr>
      <xdr:grpSp>
        <xdr:nvGrpSpPr>
          <xdr:cNvPr id="120" name="Группа 119"/>
          <xdr:cNvGrpSpPr/>
        </xdr:nvGrpSpPr>
        <xdr:grpSpPr>
          <a:xfrm>
            <a:off x="14982825" y="13020675"/>
            <a:ext cx="2914650" cy="2247901"/>
            <a:chOff x="12820650" y="13125450"/>
            <a:chExt cx="2914650" cy="2247901"/>
          </a:xfrm>
        </xdr:grpSpPr>
        <xdr:grpSp>
          <xdr:nvGrpSpPr>
            <xdr:cNvPr id="122" name="Группа 121"/>
            <xdr:cNvGrpSpPr/>
          </xdr:nvGrpSpPr>
          <xdr:grpSpPr>
            <a:xfrm>
              <a:off x="12820650" y="13382625"/>
              <a:ext cx="2914650" cy="1990726"/>
              <a:chOff x="12820650" y="13382625"/>
              <a:chExt cx="2914650" cy="1990726"/>
            </a:xfrm>
          </xdr:grpSpPr>
          <xdr:grpSp>
            <xdr:nvGrpSpPr>
              <xdr:cNvPr id="125" name="Группа 124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aphicFrame macro="">
              <xdr:nvGraphicFramePr>
                <xdr:cNvPr id="131" name="Диаграмма 130"/>
                <xdr:cNvGraphicFramePr/>
              </xdr:nvGraphicFramePr>
              <xdr:xfrm>
                <a:off x="12820650" y="13382625"/>
                <a:ext cx="2914650" cy="199072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1"/>
                </a:graphicData>
              </a:graphic>
            </xdr:graphicFrame>
            <xdr:cxnSp macro="">
              <xdr:nvCxnSpPr>
                <xdr:cNvPr id="128" name="Прямая соединительная линия 127"/>
                <xdr:cNvCxnSpPr/>
              </xdr:nvCxnSpPr>
              <xdr:spPr>
                <a:xfrm>
                  <a:off x="13563600" y="14249400"/>
                  <a:ext cx="790575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29" name="Прямая соединительная линия 128"/>
                <xdr:cNvCxnSpPr/>
              </xdr:nvCxnSpPr>
              <xdr:spPr>
                <a:xfrm>
                  <a:off x="13677900" y="14144625"/>
                  <a:ext cx="866775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30" name="Прямая соединительная линия 129"/>
                <xdr:cNvCxnSpPr/>
              </xdr:nvCxnSpPr>
              <xdr:spPr>
                <a:xfrm>
                  <a:off x="13906500" y="14077950"/>
                  <a:ext cx="742950" cy="0"/>
                </a:xfrm>
                <a:prstGeom prst="line">
                  <a:avLst/>
                </a:prstGeom>
                <a:ln w="19050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26" name="Прямая соединительная линия 125"/>
              <xdr:cNvCxnSpPr/>
            </xdr:nvCxnSpPr>
            <xdr:spPr>
              <a:xfrm>
                <a:off x="13801725" y="13649325"/>
                <a:ext cx="1409700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23" name="Прямая соединительная линия 122"/>
            <xdr:cNvCxnSpPr/>
          </xdr:nvCxnSpPr>
          <xdr:spPr>
            <a:xfrm>
              <a:off x="13906500" y="13554075"/>
              <a:ext cx="1485900" cy="0"/>
            </a:xfrm>
            <a:prstGeom prst="line">
              <a:avLst/>
            </a:prstGeom>
            <a:ln w="19050">
              <a:solidFill>
                <a:srgbClr val="C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24" name="TextBox 123"/>
            <xdr:cNvSpPr txBox="1"/>
          </xdr:nvSpPr>
          <xdr:spPr>
            <a:xfrm>
              <a:off x="14011275" y="13125450"/>
              <a:ext cx="944746" cy="2693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postswitch 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ε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19" name="Прямая соединительная линия 118"/>
          <xdr:cNvCxnSpPr/>
        </xdr:nvCxnSpPr>
        <xdr:spPr>
          <a:xfrm>
            <a:off x="15792450" y="13625512"/>
            <a:ext cx="14478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200025</xdr:colOff>
      <xdr:row>99</xdr:row>
      <xdr:rowOff>85725</xdr:rowOff>
    </xdr:from>
    <xdr:to>
      <xdr:col>45</xdr:col>
      <xdr:colOff>114300</xdr:colOff>
      <xdr:row>115</xdr:row>
      <xdr:rowOff>47626</xdr:rowOff>
    </xdr:to>
    <xdr:grpSp>
      <xdr:nvGrpSpPr>
        <xdr:cNvPr id="27" name="Группа 26"/>
        <xdr:cNvGrpSpPr/>
      </xdr:nvGrpSpPr>
      <xdr:grpSpPr>
        <a:xfrm>
          <a:off x="17792700" y="15335250"/>
          <a:ext cx="2914650" cy="2247901"/>
          <a:chOff x="17792700" y="15335250"/>
          <a:chExt cx="2914650" cy="2247901"/>
        </a:xfrm>
      </xdr:grpSpPr>
      <xdr:grpSp>
        <xdr:nvGrpSpPr>
          <xdr:cNvPr id="133" name="Группа 132"/>
          <xdr:cNvGrpSpPr/>
        </xdr:nvGrpSpPr>
        <xdr:grpSpPr>
          <a:xfrm>
            <a:off x="17792700" y="15335250"/>
            <a:ext cx="2914650" cy="2247901"/>
            <a:chOff x="14982825" y="13020675"/>
            <a:chExt cx="2914650" cy="2247901"/>
          </a:xfrm>
        </xdr:grpSpPr>
        <xdr:grpSp>
          <xdr:nvGrpSpPr>
            <xdr:cNvPr id="134" name="Группа 133"/>
            <xdr:cNvGrpSpPr/>
          </xdr:nvGrpSpPr>
          <xdr:grpSpPr>
            <a:xfrm>
              <a:off x="14982825" y="13020675"/>
              <a:ext cx="2914650" cy="2247901"/>
              <a:chOff x="12820650" y="13125450"/>
              <a:chExt cx="2914650" cy="2247901"/>
            </a:xfrm>
          </xdr:grpSpPr>
          <xdr:grpSp>
            <xdr:nvGrpSpPr>
              <xdr:cNvPr id="139" name="Группа 138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aphicFrame macro="">
              <xdr:nvGraphicFramePr>
                <xdr:cNvPr id="141" name="Диаграмма 140"/>
                <xdr:cNvGraphicFramePr/>
              </xdr:nvGraphicFramePr>
              <xdr:xfrm>
                <a:off x="12820650" y="13382625"/>
                <a:ext cx="2914650" cy="199072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2"/>
                </a:graphicData>
              </a:graphic>
            </xdr:graphicFrame>
            <xdr:cxnSp macro="">
              <xdr:nvCxnSpPr>
                <xdr:cNvPr id="142" name="Прямая соединительная линия 141"/>
                <xdr:cNvCxnSpPr/>
              </xdr:nvCxnSpPr>
              <xdr:spPr>
                <a:xfrm>
                  <a:off x="13601700" y="13801725"/>
                  <a:ext cx="790575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43" name="Прямая соединительная линия 142"/>
                <xdr:cNvCxnSpPr/>
              </xdr:nvCxnSpPr>
              <xdr:spPr>
                <a:xfrm>
                  <a:off x="13677900" y="13696950"/>
                  <a:ext cx="866775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44" name="Прямая соединительная линия 143"/>
                <xdr:cNvCxnSpPr/>
              </xdr:nvCxnSpPr>
              <xdr:spPr>
                <a:xfrm>
                  <a:off x="13954125" y="13620750"/>
                  <a:ext cx="781050" cy="0"/>
                </a:xfrm>
                <a:prstGeom prst="line">
                  <a:avLst/>
                </a:prstGeom>
                <a:ln w="19050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37" name="Прямая соединительная линия 136"/>
              <xdr:cNvCxnSpPr/>
            </xdr:nvCxnSpPr>
            <xdr:spPr>
              <a:xfrm>
                <a:off x="13916025" y="13468350"/>
                <a:ext cx="1485900" cy="0"/>
              </a:xfrm>
              <a:prstGeom prst="line">
                <a:avLst/>
              </a:prstGeom>
              <a:ln w="19050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38" name="TextBox 137"/>
              <xdr:cNvSpPr txBox="1"/>
            </xdr:nvSpPr>
            <xdr:spPr>
              <a:xfrm>
                <a:off x="14011275" y="13125450"/>
                <a:ext cx="944746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postswitch </a:t>
                </a:r>
                <a:r>
                  <a:rPr lang="el-GR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ε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35" name="Прямая соединительная линия 134"/>
            <xdr:cNvCxnSpPr/>
          </xdr:nvCxnSpPr>
          <xdr:spPr>
            <a:xfrm>
              <a:off x="15840075" y="13463587"/>
              <a:ext cx="1447800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46" name="Прямая соединительная линия 145"/>
          <xdr:cNvCxnSpPr/>
        </xdr:nvCxnSpPr>
        <xdr:spPr>
          <a:xfrm>
            <a:off x="18535650" y="16611600"/>
            <a:ext cx="219075" cy="0"/>
          </a:xfrm>
          <a:prstGeom prst="line">
            <a:avLst/>
          </a:prstGeom>
          <a:ln w="19050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228600</xdr:colOff>
      <xdr:row>83</xdr:row>
      <xdr:rowOff>66675</xdr:rowOff>
    </xdr:from>
    <xdr:to>
      <xdr:col>52</xdr:col>
      <xdr:colOff>142875</xdr:colOff>
      <xdr:row>99</xdr:row>
      <xdr:rowOff>28576</xdr:rowOff>
    </xdr:to>
    <xdr:grpSp>
      <xdr:nvGrpSpPr>
        <xdr:cNvPr id="149" name="Группа 148"/>
        <xdr:cNvGrpSpPr/>
      </xdr:nvGrpSpPr>
      <xdr:grpSpPr>
        <a:xfrm>
          <a:off x="20821650" y="13030200"/>
          <a:ext cx="2914650" cy="2247901"/>
          <a:chOff x="14982825" y="13020675"/>
          <a:chExt cx="2914650" cy="2247901"/>
        </a:xfrm>
      </xdr:grpSpPr>
      <xdr:grpSp>
        <xdr:nvGrpSpPr>
          <xdr:cNvPr id="150" name="Группа 149"/>
          <xdr:cNvGrpSpPr/>
        </xdr:nvGrpSpPr>
        <xdr:grpSpPr>
          <a:xfrm>
            <a:off x="14982825" y="13020675"/>
            <a:ext cx="2914650" cy="2247901"/>
            <a:chOff x="12820650" y="13125450"/>
            <a:chExt cx="2914650" cy="2247901"/>
          </a:xfrm>
        </xdr:grpSpPr>
        <xdr:grpSp>
          <xdr:nvGrpSpPr>
            <xdr:cNvPr id="155" name="Группа 154"/>
            <xdr:cNvGrpSpPr/>
          </xdr:nvGrpSpPr>
          <xdr:grpSpPr>
            <a:xfrm>
              <a:off x="12820650" y="13382625"/>
              <a:ext cx="2914650" cy="1990726"/>
              <a:chOff x="12820650" y="13382625"/>
              <a:chExt cx="2914650" cy="1990726"/>
            </a:xfrm>
          </xdr:grpSpPr>
          <xdr:graphicFrame macro="">
            <xdr:nvGraphicFramePr>
              <xdr:cNvPr id="157" name="Диаграмма 156"/>
              <xdr:cNvGraphicFramePr/>
            </xdr:nvGraphicFramePr>
            <xdr:xfrm>
              <a:off x="12820650" y="13382625"/>
              <a:ext cx="2914650" cy="199072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43"/>
              </a:graphicData>
            </a:graphic>
          </xdr:graphicFrame>
          <xdr:cxnSp macro="">
            <xdr:nvCxnSpPr>
              <xdr:cNvPr id="158" name="Прямая соединительная линия 157"/>
              <xdr:cNvCxnSpPr/>
            </xdr:nvCxnSpPr>
            <xdr:spPr>
              <a:xfrm>
                <a:off x="13601700" y="13858875"/>
                <a:ext cx="790575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9" name="Прямая соединительная линия 158"/>
              <xdr:cNvCxnSpPr/>
            </xdr:nvCxnSpPr>
            <xdr:spPr>
              <a:xfrm>
                <a:off x="13668375" y="13763625"/>
                <a:ext cx="866775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60" name="Прямая соединительная линия 159"/>
              <xdr:cNvCxnSpPr/>
            </xdr:nvCxnSpPr>
            <xdr:spPr>
              <a:xfrm>
                <a:off x="13925550" y="13706475"/>
                <a:ext cx="742950" cy="0"/>
              </a:xfrm>
              <a:prstGeom prst="line">
                <a:avLst/>
              </a:prstGeom>
              <a:ln w="19050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54" name="TextBox 153"/>
            <xdr:cNvSpPr txBox="1"/>
          </xdr:nvSpPr>
          <xdr:spPr>
            <a:xfrm>
              <a:off x="14011275" y="13125450"/>
              <a:ext cx="1022588" cy="2693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postswitch 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γ</a:t>
              </a:r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1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51" name="Прямая соединительная линия 150"/>
          <xdr:cNvCxnSpPr/>
        </xdr:nvCxnSpPr>
        <xdr:spPr>
          <a:xfrm>
            <a:off x="15821025" y="13511212"/>
            <a:ext cx="14478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171450</xdr:colOff>
      <xdr:row>99</xdr:row>
      <xdr:rowOff>76200</xdr:rowOff>
    </xdr:from>
    <xdr:to>
      <xdr:col>52</xdr:col>
      <xdr:colOff>85725</xdr:colOff>
      <xdr:row>115</xdr:row>
      <xdr:rowOff>38101</xdr:rowOff>
    </xdr:to>
    <xdr:grpSp>
      <xdr:nvGrpSpPr>
        <xdr:cNvPr id="29" name="Группа 28"/>
        <xdr:cNvGrpSpPr/>
      </xdr:nvGrpSpPr>
      <xdr:grpSpPr>
        <a:xfrm>
          <a:off x="20764500" y="15325725"/>
          <a:ext cx="2914650" cy="2247901"/>
          <a:chOff x="20764500" y="15325725"/>
          <a:chExt cx="2914650" cy="2247901"/>
        </a:xfrm>
      </xdr:grpSpPr>
      <xdr:grpSp>
        <xdr:nvGrpSpPr>
          <xdr:cNvPr id="161" name="Группа 160"/>
          <xdr:cNvGrpSpPr/>
        </xdr:nvGrpSpPr>
        <xdr:grpSpPr>
          <a:xfrm>
            <a:off x="20764500" y="15325725"/>
            <a:ext cx="2914650" cy="2247901"/>
            <a:chOff x="14982825" y="13020675"/>
            <a:chExt cx="2914650" cy="2247901"/>
          </a:xfrm>
        </xdr:grpSpPr>
        <xdr:grpSp>
          <xdr:nvGrpSpPr>
            <xdr:cNvPr id="162" name="Группа 161"/>
            <xdr:cNvGrpSpPr/>
          </xdr:nvGrpSpPr>
          <xdr:grpSpPr>
            <a:xfrm>
              <a:off x="14982825" y="13020675"/>
              <a:ext cx="2914650" cy="2247901"/>
              <a:chOff x="12820650" y="13125450"/>
              <a:chExt cx="2914650" cy="2247901"/>
            </a:xfrm>
          </xdr:grpSpPr>
          <xdr:grpSp>
            <xdr:nvGrpSpPr>
              <xdr:cNvPr id="164" name="Группа 163"/>
              <xdr:cNvGrpSpPr/>
            </xdr:nvGrpSpPr>
            <xdr:grpSpPr>
              <a:xfrm>
                <a:off x="12820650" y="13382625"/>
                <a:ext cx="2914650" cy="1990726"/>
                <a:chOff x="12820650" y="13382625"/>
                <a:chExt cx="2914650" cy="1990726"/>
              </a:xfrm>
            </xdr:grpSpPr>
            <xdr:graphicFrame macro="">
              <xdr:nvGraphicFramePr>
                <xdr:cNvPr id="166" name="Диаграмма 165"/>
                <xdr:cNvGraphicFramePr/>
              </xdr:nvGraphicFramePr>
              <xdr:xfrm>
                <a:off x="12820650" y="13382625"/>
                <a:ext cx="2914650" cy="199072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4"/>
                </a:graphicData>
              </a:graphic>
            </xdr:graphicFrame>
            <xdr:cxnSp macro="">
              <xdr:nvCxnSpPr>
                <xdr:cNvPr id="167" name="Прямая соединительная линия 166"/>
                <xdr:cNvCxnSpPr/>
              </xdr:nvCxnSpPr>
              <xdr:spPr>
                <a:xfrm>
                  <a:off x="13601700" y="13858875"/>
                  <a:ext cx="790575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68" name="Прямая соединительная линия 167"/>
                <xdr:cNvCxnSpPr/>
              </xdr:nvCxnSpPr>
              <xdr:spPr>
                <a:xfrm>
                  <a:off x="13668375" y="13763625"/>
                  <a:ext cx="866775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69" name="Прямая соединительная линия 168"/>
                <xdr:cNvCxnSpPr/>
              </xdr:nvCxnSpPr>
              <xdr:spPr>
                <a:xfrm>
                  <a:off x="13925550" y="13706475"/>
                  <a:ext cx="742950" cy="0"/>
                </a:xfrm>
                <a:prstGeom prst="line">
                  <a:avLst/>
                </a:prstGeom>
                <a:ln w="19050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65" name="TextBox 164"/>
              <xdr:cNvSpPr txBox="1"/>
            </xdr:nvSpPr>
            <xdr:spPr>
              <a:xfrm>
                <a:off x="14011275" y="13125450"/>
                <a:ext cx="1022588" cy="2693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postswitch </a:t>
                </a:r>
                <a:r>
                  <a:rPr lang="el-GR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γ</a:t>
                </a:r>
                <a:r>
                  <a:rPr lang="en-US" sz="1200" b="1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</a:t>
                </a:r>
                <a:endParaRPr lang="ru-RU" sz="1200" b="1" i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63" name="Прямая соединительная линия 162"/>
            <xdr:cNvCxnSpPr/>
          </xdr:nvCxnSpPr>
          <xdr:spPr>
            <a:xfrm>
              <a:off x="15821025" y="13511212"/>
              <a:ext cx="1447800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70" name="Прямая соединительная линия 169"/>
          <xdr:cNvCxnSpPr/>
        </xdr:nvCxnSpPr>
        <xdr:spPr>
          <a:xfrm>
            <a:off x="21736050" y="15744825"/>
            <a:ext cx="1438275" cy="0"/>
          </a:xfrm>
          <a:prstGeom prst="line">
            <a:avLst/>
          </a:prstGeom>
          <a:ln w="19050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0</xdr:colOff>
      <xdr:row>118</xdr:row>
      <xdr:rowOff>28575</xdr:rowOff>
    </xdr:from>
    <xdr:to>
      <xdr:col>32</xdr:col>
      <xdr:colOff>209550</xdr:colOff>
      <xdr:row>133</xdr:row>
      <xdr:rowOff>123826</xdr:rowOff>
    </xdr:to>
    <xdr:grpSp>
      <xdr:nvGrpSpPr>
        <xdr:cNvPr id="31" name="Группа 30"/>
        <xdr:cNvGrpSpPr/>
      </xdr:nvGrpSpPr>
      <xdr:grpSpPr>
        <a:xfrm>
          <a:off x="11925300" y="17992725"/>
          <a:ext cx="2914650" cy="2238376"/>
          <a:chOff x="11925300" y="17964150"/>
          <a:chExt cx="2914650" cy="2238376"/>
        </a:xfrm>
      </xdr:grpSpPr>
      <xdr:grpSp>
        <xdr:nvGrpSpPr>
          <xdr:cNvPr id="173" name="Группа 172"/>
          <xdr:cNvGrpSpPr/>
        </xdr:nvGrpSpPr>
        <xdr:grpSpPr>
          <a:xfrm>
            <a:off x="11925300" y="17964150"/>
            <a:ext cx="2914650" cy="2238376"/>
            <a:chOff x="12820650" y="13134975"/>
            <a:chExt cx="2914650" cy="2238376"/>
          </a:xfrm>
        </xdr:grpSpPr>
        <xdr:grpSp>
          <xdr:nvGrpSpPr>
            <xdr:cNvPr id="174" name="Группа 173"/>
            <xdr:cNvGrpSpPr/>
          </xdr:nvGrpSpPr>
          <xdr:grpSpPr>
            <a:xfrm>
              <a:off x="12820650" y="13287375"/>
              <a:ext cx="2914650" cy="2085976"/>
              <a:chOff x="12820650" y="13287375"/>
              <a:chExt cx="2914650" cy="2085976"/>
            </a:xfrm>
          </xdr:grpSpPr>
          <xdr:grpSp>
            <xdr:nvGrpSpPr>
              <xdr:cNvPr id="177" name="Группа 176"/>
              <xdr:cNvGrpSpPr/>
            </xdr:nvGrpSpPr>
            <xdr:grpSpPr>
              <a:xfrm>
                <a:off x="12820650" y="13287375"/>
                <a:ext cx="2914650" cy="2085976"/>
                <a:chOff x="12820650" y="13287375"/>
                <a:chExt cx="2914650" cy="2085976"/>
              </a:xfrm>
            </xdr:grpSpPr>
            <xdr:grpSp>
              <xdr:nvGrpSpPr>
                <xdr:cNvPr id="179" name="Группа 178"/>
                <xdr:cNvGrpSpPr/>
              </xdr:nvGrpSpPr>
              <xdr:grpSpPr>
                <a:xfrm>
                  <a:off x="12820650" y="13287375"/>
                  <a:ext cx="2914650" cy="2085976"/>
                  <a:chOff x="12820650" y="13287375"/>
                  <a:chExt cx="2914650" cy="2085976"/>
                </a:xfrm>
              </xdr:grpSpPr>
              <xdr:graphicFrame macro="">
                <xdr:nvGraphicFramePr>
                  <xdr:cNvPr id="183" name="Диаграмма 182"/>
                  <xdr:cNvGraphicFramePr/>
                </xdr:nvGraphicFramePr>
                <xdr:xfrm>
                  <a:off x="12820650" y="13287375"/>
                  <a:ext cx="2914650" cy="2085976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45"/>
                  </a:graphicData>
                </a:graphic>
              </xdr:graphicFrame>
              <xdr:cxnSp macro="">
                <xdr:nvCxnSpPr>
                  <xdr:cNvPr id="184" name="Прямая соединительная линия 183"/>
                  <xdr:cNvCxnSpPr/>
                </xdr:nvCxnSpPr>
                <xdr:spPr>
                  <a:xfrm>
                    <a:off x="13620750" y="14630400"/>
                    <a:ext cx="314325" cy="0"/>
                  </a:xfrm>
                  <a:prstGeom prst="line">
                    <a:avLst/>
                  </a:prstGeom>
                  <a:ln w="19050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80" name="Прямая соединительная линия 179"/>
                <xdr:cNvCxnSpPr/>
              </xdr:nvCxnSpPr>
              <xdr:spPr>
                <a:xfrm>
                  <a:off x="13687425" y="14116050"/>
                  <a:ext cx="714375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81" name="Прямая соединительная линия 180"/>
                <xdr:cNvCxnSpPr/>
              </xdr:nvCxnSpPr>
              <xdr:spPr>
                <a:xfrm>
                  <a:off x="13868400" y="14058900"/>
                  <a:ext cx="742950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82" name="Прямая соединительная линия 181"/>
                <xdr:cNvCxnSpPr/>
              </xdr:nvCxnSpPr>
              <xdr:spPr>
                <a:xfrm>
                  <a:off x="13982700" y="14011275"/>
                  <a:ext cx="742950" cy="0"/>
                </a:xfrm>
                <a:prstGeom prst="line">
                  <a:avLst/>
                </a:prstGeom>
                <a:ln w="19050">
                  <a:solidFill>
                    <a:srgbClr val="C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78" name="Прямая соединительная линия 177"/>
              <xdr:cNvCxnSpPr/>
            </xdr:nvCxnSpPr>
            <xdr:spPr>
              <a:xfrm>
                <a:off x="13858875" y="13801725"/>
                <a:ext cx="1409700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75" name="Прямая соединительная линия 174"/>
            <xdr:cNvCxnSpPr/>
          </xdr:nvCxnSpPr>
          <xdr:spPr>
            <a:xfrm>
              <a:off x="14058900" y="13735050"/>
              <a:ext cx="1352550" cy="0"/>
            </a:xfrm>
            <a:prstGeom prst="line">
              <a:avLst/>
            </a:prstGeom>
            <a:ln w="19050">
              <a:solidFill>
                <a:srgbClr val="C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76" name="TextBox 175"/>
            <xdr:cNvSpPr txBox="1"/>
          </xdr:nvSpPr>
          <xdr:spPr>
            <a:xfrm>
              <a:off x="14258925" y="13134975"/>
              <a:ext cx="923010" cy="280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circular </a:t>
              </a:r>
              <a:r>
                <a:rPr lang="en-US" sz="1200" b="1" i="1">
                  <a:latin typeface="Calibri" panose="020F0502020204030204" pitchFamily="34" charset="0"/>
                  <a:cs typeface="Calibri" panose="020F0502020204030204" pitchFamily="34" charset="0"/>
                </a:rPr>
                <a:t>µ-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ε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85" name="Прямая соединительная линия 184"/>
          <xdr:cNvCxnSpPr/>
        </xdr:nvCxnSpPr>
        <xdr:spPr>
          <a:xfrm>
            <a:off x="12811125" y="18726150"/>
            <a:ext cx="13716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9525</xdr:colOff>
      <xdr:row>133</xdr:row>
      <xdr:rowOff>57150</xdr:rowOff>
    </xdr:from>
    <xdr:to>
      <xdr:col>32</xdr:col>
      <xdr:colOff>219075</xdr:colOff>
      <xdr:row>149</xdr:row>
      <xdr:rowOff>9526</xdr:rowOff>
    </xdr:to>
    <xdr:grpSp>
      <xdr:nvGrpSpPr>
        <xdr:cNvPr id="188" name="Группа 187"/>
        <xdr:cNvGrpSpPr/>
      </xdr:nvGrpSpPr>
      <xdr:grpSpPr>
        <a:xfrm>
          <a:off x="11934825" y="20164425"/>
          <a:ext cx="2914650" cy="2238376"/>
          <a:chOff x="11925300" y="17964150"/>
          <a:chExt cx="2914650" cy="2238376"/>
        </a:xfrm>
      </xdr:grpSpPr>
      <xdr:grpSp>
        <xdr:nvGrpSpPr>
          <xdr:cNvPr id="189" name="Группа 188"/>
          <xdr:cNvGrpSpPr/>
        </xdr:nvGrpSpPr>
        <xdr:grpSpPr>
          <a:xfrm>
            <a:off x="11925300" y="17964150"/>
            <a:ext cx="2914650" cy="2238376"/>
            <a:chOff x="12820650" y="13134975"/>
            <a:chExt cx="2914650" cy="2238376"/>
          </a:xfrm>
        </xdr:grpSpPr>
        <xdr:grpSp>
          <xdr:nvGrpSpPr>
            <xdr:cNvPr id="191" name="Группа 190"/>
            <xdr:cNvGrpSpPr/>
          </xdr:nvGrpSpPr>
          <xdr:grpSpPr>
            <a:xfrm>
              <a:off x="12820650" y="13287375"/>
              <a:ext cx="2914650" cy="2085976"/>
              <a:chOff x="12820650" y="13287375"/>
              <a:chExt cx="2914650" cy="2085976"/>
            </a:xfrm>
          </xdr:grpSpPr>
          <xdr:grpSp>
            <xdr:nvGrpSpPr>
              <xdr:cNvPr id="194" name="Группа 193"/>
              <xdr:cNvGrpSpPr/>
            </xdr:nvGrpSpPr>
            <xdr:grpSpPr>
              <a:xfrm>
                <a:off x="12820650" y="13287375"/>
                <a:ext cx="2914650" cy="2085976"/>
                <a:chOff x="12820650" y="13287375"/>
                <a:chExt cx="2914650" cy="2085976"/>
              </a:xfrm>
            </xdr:grpSpPr>
            <xdr:grpSp>
              <xdr:nvGrpSpPr>
                <xdr:cNvPr id="196" name="Группа 195"/>
                <xdr:cNvGrpSpPr/>
              </xdr:nvGrpSpPr>
              <xdr:grpSpPr>
                <a:xfrm>
                  <a:off x="12820650" y="13287375"/>
                  <a:ext cx="2914650" cy="2085976"/>
                  <a:chOff x="12820650" y="13287375"/>
                  <a:chExt cx="2914650" cy="2085976"/>
                </a:xfrm>
              </xdr:grpSpPr>
              <xdr:graphicFrame macro="">
                <xdr:nvGraphicFramePr>
                  <xdr:cNvPr id="200" name="Диаграмма 199"/>
                  <xdr:cNvGraphicFramePr/>
                </xdr:nvGraphicFramePr>
                <xdr:xfrm>
                  <a:off x="12820650" y="13287375"/>
                  <a:ext cx="2914650" cy="2085976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46"/>
                  </a:graphicData>
                </a:graphic>
              </xdr:graphicFrame>
              <xdr:cxnSp macro="">
                <xdr:nvCxnSpPr>
                  <xdr:cNvPr id="201" name="Прямая соединительная линия 200"/>
                  <xdr:cNvCxnSpPr/>
                </xdr:nvCxnSpPr>
                <xdr:spPr>
                  <a:xfrm>
                    <a:off x="13611225" y="14544675"/>
                    <a:ext cx="209550" cy="0"/>
                  </a:xfrm>
                  <a:prstGeom prst="line">
                    <a:avLst/>
                  </a:prstGeom>
                  <a:ln w="19050">
                    <a:solidFill>
                      <a:schemeClr val="accent6">
                        <a:lumMod val="75000"/>
                      </a:schemeClr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197" name="Прямая соединительная линия 196"/>
                <xdr:cNvCxnSpPr/>
              </xdr:nvCxnSpPr>
              <xdr:spPr>
                <a:xfrm>
                  <a:off x="13620750" y="14192250"/>
                  <a:ext cx="714375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98" name="Прямая соединительная линия 197"/>
                <xdr:cNvCxnSpPr/>
              </xdr:nvCxnSpPr>
              <xdr:spPr>
                <a:xfrm>
                  <a:off x="13782675" y="14116050"/>
                  <a:ext cx="742950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95" name="Прямая соединительная линия 194"/>
              <xdr:cNvCxnSpPr/>
            </xdr:nvCxnSpPr>
            <xdr:spPr>
              <a:xfrm>
                <a:off x="13773150" y="13868400"/>
                <a:ext cx="1466850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92" name="Прямая соединительная линия 191"/>
            <xdr:cNvCxnSpPr/>
          </xdr:nvCxnSpPr>
          <xdr:spPr>
            <a:xfrm>
              <a:off x="14020800" y="13782675"/>
              <a:ext cx="1409700" cy="0"/>
            </a:xfrm>
            <a:prstGeom prst="line">
              <a:avLst/>
            </a:prstGeom>
            <a:ln w="19050">
              <a:solidFill>
                <a:srgbClr val="C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93" name="TextBox 192"/>
            <xdr:cNvSpPr txBox="1"/>
          </xdr:nvSpPr>
          <xdr:spPr>
            <a:xfrm>
              <a:off x="14258925" y="13134975"/>
              <a:ext cx="923010" cy="280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circular </a:t>
              </a:r>
              <a:r>
                <a:rPr lang="en-US" sz="1200" b="1" i="1">
                  <a:latin typeface="Calibri" panose="020F0502020204030204" pitchFamily="34" charset="0"/>
                  <a:cs typeface="Calibri" panose="020F0502020204030204" pitchFamily="34" charset="0"/>
                </a:rPr>
                <a:t>µ-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ε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90" name="Прямая соединительная линия 189"/>
          <xdr:cNvCxnSpPr/>
        </xdr:nvCxnSpPr>
        <xdr:spPr>
          <a:xfrm>
            <a:off x="12734925" y="18773775"/>
            <a:ext cx="1457325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219075</xdr:colOff>
      <xdr:row>133</xdr:row>
      <xdr:rowOff>47625</xdr:rowOff>
    </xdr:from>
    <xdr:to>
      <xdr:col>38</xdr:col>
      <xdr:colOff>171450</xdr:colOff>
      <xdr:row>149</xdr:row>
      <xdr:rowOff>1</xdr:rowOff>
    </xdr:to>
    <xdr:grpSp>
      <xdr:nvGrpSpPr>
        <xdr:cNvPr id="205" name="Группа 204"/>
        <xdr:cNvGrpSpPr/>
      </xdr:nvGrpSpPr>
      <xdr:grpSpPr>
        <a:xfrm>
          <a:off x="14849475" y="20154900"/>
          <a:ext cx="2914650" cy="2238376"/>
          <a:chOff x="11925300" y="17964150"/>
          <a:chExt cx="2914650" cy="2238376"/>
        </a:xfrm>
      </xdr:grpSpPr>
      <xdr:grpSp>
        <xdr:nvGrpSpPr>
          <xdr:cNvPr id="206" name="Группа 205"/>
          <xdr:cNvGrpSpPr/>
        </xdr:nvGrpSpPr>
        <xdr:grpSpPr>
          <a:xfrm>
            <a:off x="11925300" y="17964150"/>
            <a:ext cx="2914650" cy="2238376"/>
            <a:chOff x="12820650" y="13134975"/>
            <a:chExt cx="2914650" cy="2238376"/>
          </a:xfrm>
        </xdr:grpSpPr>
        <xdr:grpSp>
          <xdr:nvGrpSpPr>
            <xdr:cNvPr id="208" name="Группа 207"/>
            <xdr:cNvGrpSpPr/>
          </xdr:nvGrpSpPr>
          <xdr:grpSpPr>
            <a:xfrm>
              <a:off x="12820650" y="13287375"/>
              <a:ext cx="2914650" cy="2085976"/>
              <a:chOff x="12820650" y="13287375"/>
              <a:chExt cx="2914650" cy="2085976"/>
            </a:xfrm>
          </xdr:grpSpPr>
          <xdr:grpSp>
            <xdr:nvGrpSpPr>
              <xdr:cNvPr id="211" name="Группа 210"/>
              <xdr:cNvGrpSpPr/>
            </xdr:nvGrpSpPr>
            <xdr:grpSpPr>
              <a:xfrm>
                <a:off x="12820650" y="13287375"/>
                <a:ext cx="2914650" cy="2085976"/>
                <a:chOff x="12820650" y="13287375"/>
                <a:chExt cx="2914650" cy="2085976"/>
              </a:xfrm>
            </xdr:grpSpPr>
            <xdr:grpSp>
              <xdr:nvGrpSpPr>
                <xdr:cNvPr id="213" name="Группа 212"/>
                <xdr:cNvGrpSpPr/>
              </xdr:nvGrpSpPr>
              <xdr:grpSpPr>
                <a:xfrm>
                  <a:off x="12820650" y="13287375"/>
                  <a:ext cx="2914650" cy="2085976"/>
                  <a:chOff x="12820650" y="13287375"/>
                  <a:chExt cx="2914650" cy="2085976"/>
                </a:xfrm>
              </xdr:grpSpPr>
              <xdr:graphicFrame macro="">
                <xdr:nvGraphicFramePr>
                  <xdr:cNvPr id="217" name="Диаграмма 216"/>
                  <xdr:cNvGraphicFramePr/>
                </xdr:nvGraphicFramePr>
                <xdr:xfrm>
                  <a:off x="12820650" y="13287375"/>
                  <a:ext cx="2914650" cy="2085976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47"/>
                  </a:graphicData>
                </a:graphic>
              </xdr:graphicFrame>
              <xdr:cxnSp macro="">
                <xdr:nvCxnSpPr>
                  <xdr:cNvPr id="218" name="Прямая соединительная линия 217"/>
                  <xdr:cNvCxnSpPr/>
                </xdr:nvCxnSpPr>
                <xdr:spPr>
                  <a:xfrm>
                    <a:off x="13601700" y="14630400"/>
                    <a:ext cx="190500" cy="0"/>
                  </a:xfrm>
                  <a:prstGeom prst="line">
                    <a:avLst/>
                  </a:prstGeom>
                  <a:ln w="19050">
                    <a:solidFill>
                      <a:schemeClr val="accent6">
                        <a:lumMod val="75000"/>
                      </a:schemeClr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215" name="Прямая соединительная линия 214"/>
                <xdr:cNvCxnSpPr/>
              </xdr:nvCxnSpPr>
              <xdr:spPr>
                <a:xfrm>
                  <a:off x="13611225" y="14420850"/>
                  <a:ext cx="742950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212" name="Прямая соединительная линия 211"/>
              <xdr:cNvCxnSpPr/>
            </xdr:nvCxnSpPr>
            <xdr:spPr>
              <a:xfrm>
                <a:off x="13773150" y="13916025"/>
                <a:ext cx="1457325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10" name="TextBox 209"/>
            <xdr:cNvSpPr txBox="1"/>
          </xdr:nvSpPr>
          <xdr:spPr>
            <a:xfrm>
              <a:off x="14258925" y="13134975"/>
              <a:ext cx="987643" cy="280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circular </a:t>
              </a:r>
              <a:r>
                <a:rPr lang="el-GR" sz="1200" b="1" i="1">
                  <a:latin typeface="Calibri" panose="020F0502020204030204" pitchFamily="34" charset="0"/>
                  <a:cs typeface="Calibri" panose="020F0502020204030204" pitchFamily="34" charset="0"/>
                </a:rPr>
                <a:t>γ</a:t>
              </a:r>
              <a:r>
                <a:rPr lang="en-US" sz="1200" b="1" i="1">
                  <a:latin typeface="Calibri" panose="020F0502020204030204" pitchFamily="34" charset="0"/>
                  <a:cs typeface="Calibri" panose="020F0502020204030204" pitchFamily="34" charset="0"/>
                </a:rPr>
                <a:t>1-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ε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207" name="Прямая соединительная линия 206"/>
          <xdr:cNvCxnSpPr/>
        </xdr:nvCxnSpPr>
        <xdr:spPr>
          <a:xfrm>
            <a:off x="12763500" y="18840450"/>
            <a:ext cx="1476375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285750</xdr:colOff>
      <xdr:row>117</xdr:row>
      <xdr:rowOff>47625</xdr:rowOff>
    </xdr:from>
    <xdr:to>
      <xdr:col>38</xdr:col>
      <xdr:colOff>238125</xdr:colOff>
      <xdr:row>133</xdr:row>
      <xdr:rowOff>1</xdr:rowOff>
    </xdr:to>
    <xdr:grpSp>
      <xdr:nvGrpSpPr>
        <xdr:cNvPr id="221" name="Группа 220"/>
        <xdr:cNvGrpSpPr/>
      </xdr:nvGrpSpPr>
      <xdr:grpSpPr>
        <a:xfrm>
          <a:off x="14916150" y="17868900"/>
          <a:ext cx="2914650" cy="2238376"/>
          <a:chOff x="11925300" y="17964150"/>
          <a:chExt cx="2914650" cy="2238376"/>
        </a:xfrm>
      </xdr:grpSpPr>
      <xdr:grpSp>
        <xdr:nvGrpSpPr>
          <xdr:cNvPr id="222" name="Группа 221"/>
          <xdr:cNvGrpSpPr/>
        </xdr:nvGrpSpPr>
        <xdr:grpSpPr>
          <a:xfrm>
            <a:off x="11925300" y="17964150"/>
            <a:ext cx="2914650" cy="2238376"/>
            <a:chOff x="12820650" y="13134975"/>
            <a:chExt cx="2914650" cy="2238376"/>
          </a:xfrm>
        </xdr:grpSpPr>
        <xdr:grpSp>
          <xdr:nvGrpSpPr>
            <xdr:cNvPr id="224" name="Группа 223"/>
            <xdr:cNvGrpSpPr/>
          </xdr:nvGrpSpPr>
          <xdr:grpSpPr>
            <a:xfrm>
              <a:off x="12820650" y="13287375"/>
              <a:ext cx="2914650" cy="2085976"/>
              <a:chOff x="12820650" y="13287375"/>
              <a:chExt cx="2914650" cy="2085976"/>
            </a:xfrm>
          </xdr:grpSpPr>
          <xdr:grpSp>
            <xdr:nvGrpSpPr>
              <xdr:cNvPr id="226" name="Группа 225"/>
              <xdr:cNvGrpSpPr/>
            </xdr:nvGrpSpPr>
            <xdr:grpSpPr>
              <a:xfrm>
                <a:off x="12820650" y="13287375"/>
                <a:ext cx="2914650" cy="2085976"/>
                <a:chOff x="12820650" y="13287375"/>
                <a:chExt cx="2914650" cy="2085976"/>
              </a:xfrm>
            </xdr:grpSpPr>
            <xdr:grpSp>
              <xdr:nvGrpSpPr>
                <xdr:cNvPr id="228" name="Группа 227"/>
                <xdr:cNvGrpSpPr/>
              </xdr:nvGrpSpPr>
              <xdr:grpSpPr>
                <a:xfrm>
                  <a:off x="12820650" y="13287375"/>
                  <a:ext cx="2914650" cy="2085976"/>
                  <a:chOff x="12820650" y="13287375"/>
                  <a:chExt cx="2914650" cy="2085976"/>
                </a:xfrm>
              </xdr:grpSpPr>
              <xdr:graphicFrame macro="">
                <xdr:nvGraphicFramePr>
                  <xdr:cNvPr id="230" name="Диаграмма 229"/>
                  <xdr:cNvGraphicFramePr/>
                </xdr:nvGraphicFramePr>
                <xdr:xfrm>
                  <a:off x="12820650" y="13287375"/>
                  <a:ext cx="2914650" cy="2085976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48"/>
                  </a:graphicData>
                </a:graphic>
              </xdr:graphicFrame>
              <xdr:cxnSp macro="">
                <xdr:nvCxnSpPr>
                  <xdr:cNvPr id="231" name="Прямая соединительная линия 230"/>
                  <xdr:cNvCxnSpPr/>
                </xdr:nvCxnSpPr>
                <xdr:spPr>
                  <a:xfrm>
                    <a:off x="13620750" y="14411325"/>
                    <a:ext cx="314325" cy="0"/>
                  </a:xfrm>
                  <a:prstGeom prst="line">
                    <a:avLst/>
                  </a:prstGeom>
                  <a:ln w="19050">
                    <a:solidFill>
                      <a:srgbClr val="C00000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229" name="Прямая соединительная линия 228"/>
                <xdr:cNvCxnSpPr/>
              </xdr:nvCxnSpPr>
              <xdr:spPr>
                <a:xfrm>
                  <a:off x="13782675" y="14239875"/>
                  <a:ext cx="742950" cy="0"/>
                </a:xfrm>
                <a:prstGeom prst="line">
                  <a:avLst/>
                </a:prstGeom>
                <a:ln w="19050">
                  <a:solidFill>
                    <a:schemeClr val="accent6">
                      <a:lumMod val="75000"/>
                    </a:schemeClr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227" name="Прямая соединительная линия 226"/>
              <xdr:cNvCxnSpPr/>
            </xdr:nvCxnSpPr>
            <xdr:spPr>
              <a:xfrm>
                <a:off x="13830300" y="13973175"/>
                <a:ext cx="1409700" cy="0"/>
              </a:xfrm>
              <a:prstGeom prst="line">
                <a:avLst/>
              </a:prstGeom>
              <a:ln w="1905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25" name="TextBox 224"/>
            <xdr:cNvSpPr txBox="1"/>
          </xdr:nvSpPr>
          <xdr:spPr>
            <a:xfrm>
              <a:off x="14258925" y="13134975"/>
              <a:ext cx="987643" cy="280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circular </a:t>
              </a:r>
              <a:r>
                <a:rPr lang="el-GR" sz="1200" b="1" i="1">
                  <a:latin typeface="Calibri" panose="020F0502020204030204" pitchFamily="34" charset="0"/>
                  <a:cs typeface="Calibri" panose="020F0502020204030204" pitchFamily="34" charset="0"/>
                </a:rPr>
                <a:t>γ</a:t>
              </a:r>
              <a:r>
                <a:rPr lang="en-US" sz="1200" b="1" i="1">
                  <a:latin typeface="Calibri" panose="020F0502020204030204" pitchFamily="34" charset="0"/>
                  <a:cs typeface="Calibri" panose="020F0502020204030204" pitchFamily="34" charset="0"/>
                </a:rPr>
                <a:t>1-</a:t>
              </a:r>
              <a:r>
                <a:rPr lang="el-GR" sz="12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ε</a:t>
              </a:r>
              <a:endParaRPr lang="ru-RU" sz="1200" b="1" i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223" name="Прямая соединительная линия 222"/>
          <xdr:cNvCxnSpPr/>
        </xdr:nvCxnSpPr>
        <xdr:spPr>
          <a:xfrm>
            <a:off x="12744450" y="18878550"/>
            <a:ext cx="1476375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34</xdr:col>
      <xdr:colOff>266700</xdr:colOff>
      <xdr:row>138</xdr:row>
      <xdr:rowOff>28575</xdr:rowOff>
    </xdr:from>
    <xdr:to>
      <xdr:col>37</xdr:col>
      <xdr:colOff>238125</xdr:colOff>
      <xdr:row>138</xdr:row>
      <xdr:rowOff>28575</xdr:rowOff>
    </xdr:to>
    <xdr:cxnSp macro="">
      <xdr:nvCxnSpPr>
        <xdr:cNvPr id="234" name="Прямая соединительная линия 233"/>
        <xdr:cNvCxnSpPr/>
      </xdr:nvCxnSpPr>
      <xdr:spPr>
        <a:xfrm>
          <a:off x="15887700" y="20850225"/>
          <a:ext cx="1514475" cy="0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466725</xdr:colOff>
      <xdr:row>25</xdr:row>
      <xdr:rowOff>0</xdr:rowOff>
    </xdr:from>
    <xdr:to>
      <xdr:col>17</xdr:col>
      <xdr:colOff>190500</xdr:colOff>
      <xdr:row>34</xdr:row>
      <xdr:rowOff>47625</xdr:rowOff>
    </xdr:to>
    <xdr:grpSp>
      <xdr:nvGrpSpPr>
        <xdr:cNvPr id="75777" name="Группа 29"/>
        <xdr:cNvGrpSpPr>
          <a:grpSpLocks/>
        </xdr:cNvGrpSpPr>
      </xdr:nvGrpSpPr>
      <xdr:grpSpPr bwMode="auto">
        <a:xfrm>
          <a:off x="7019925" y="4229100"/>
          <a:ext cx="2162175" cy="1343025"/>
          <a:chOff x="11144242" y="7388100"/>
          <a:chExt cx="2159998" cy="2308350"/>
        </a:xfrm>
      </xdr:grpSpPr>
      <xdr:grpSp>
        <xdr:nvGrpSpPr>
          <xdr:cNvPr id="76046" name="Группа 27"/>
          <xdr:cNvGrpSpPr>
            <a:grpSpLocks/>
          </xdr:cNvGrpSpPr>
        </xdr:nvGrpSpPr>
        <xdr:grpSpPr bwMode="auto">
          <a:xfrm>
            <a:off x="11144242" y="7388100"/>
            <a:ext cx="2159998" cy="2308350"/>
            <a:chOff x="11144242" y="7388100"/>
            <a:chExt cx="2159998" cy="2308350"/>
          </a:xfrm>
        </xdr:grpSpPr>
        <xdr:grpSp>
          <xdr:nvGrpSpPr>
            <xdr:cNvPr id="76048" name="Группа 25"/>
            <xdr:cNvGrpSpPr>
              <a:grpSpLocks/>
            </xdr:cNvGrpSpPr>
          </xdr:nvGrpSpPr>
          <xdr:grpSpPr bwMode="auto">
            <a:xfrm>
              <a:off x="11144242" y="7388100"/>
              <a:ext cx="2159998" cy="2308350"/>
              <a:chOff x="11144242" y="7388100"/>
              <a:chExt cx="2159998" cy="2308350"/>
            </a:xfrm>
          </xdr:grpSpPr>
          <xdr:grpSp>
            <xdr:nvGrpSpPr>
              <xdr:cNvPr id="76050" name="Группа 17"/>
              <xdr:cNvGrpSpPr>
                <a:grpSpLocks/>
              </xdr:cNvGrpSpPr>
            </xdr:nvGrpSpPr>
            <xdr:grpSpPr bwMode="auto">
              <a:xfrm>
                <a:off x="11144242" y="738810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76052" name="Диаграмма 20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1"/>
                </a:graphicData>
              </a:graphic>
            </xdr:graphicFrame>
            <xdr:sp macro="" textlink="">
              <xdr:nvSpPr>
                <xdr:cNvPr id="20" name="TextBox 19"/>
                <xdr:cNvSpPr txBox="1"/>
              </xdr:nvSpPr>
              <xdr:spPr>
                <a:xfrm>
                  <a:off x="30802614" y="1336482"/>
                  <a:ext cx="152247" cy="466928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cxnSp macro="">
            <xdr:nvCxnSpPr>
              <xdr:cNvPr id="25" name="Прямая соединительная линия 24"/>
              <xdr:cNvCxnSpPr/>
            </xdr:nvCxnSpPr>
            <xdr:spPr>
              <a:xfrm>
                <a:off x="12876047" y="7993837"/>
                <a:ext cx="180793" cy="0"/>
              </a:xfrm>
              <a:prstGeom prst="line">
                <a:avLst/>
              </a:prstGeom>
              <a:ln w="1587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7" name="TextBox 26"/>
            <xdr:cNvSpPr txBox="1"/>
          </xdr:nvSpPr>
          <xdr:spPr>
            <a:xfrm>
              <a:off x="12904593" y="8010209"/>
              <a:ext cx="256916" cy="2128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29" name="TextBox 28"/>
          <xdr:cNvSpPr txBox="1"/>
        </xdr:nvSpPr>
        <xdr:spPr>
          <a:xfrm>
            <a:off x="11800805" y="7699154"/>
            <a:ext cx="256916" cy="2291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14</xdr:col>
      <xdr:colOff>200025</xdr:colOff>
      <xdr:row>36</xdr:row>
      <xdr:rowOff>0</xdr:rowOff>
    </xdr:from>
    <xdr:to>
      <xdr:col>17</xdr:col>
      <xdr:colOff>533400</xdr:colOff>
      <xdr:row>43</xdr:row>
      <xdr:rowOff>95250</xdr:rowOff>
    </xdr:to>
    <xdr:grpSp>
      <xdr:nvGrpSpPr>
        <xdr:cNvPr id="75778" name="Группа 30"/>
        <xdr:cNvGrpSpPr>
          <a:grpSpLocks/>
        </xdr:cNvGrpSpPr>
      </xdr:nvGrpSpPr>
      <xdr:grpSpPr bwMode="auto">
        <a:xfrm>
          <a:off x="7362825" y="5819775"/>
          <a:ext cx="2162175" cy="1095375"/>
          <a:chOff x="11144242" y="7388100"/>
          <a:chExt cx="2159998" cy="2308350"/>
        </a:xfrm>
      </xdr:grpSpPr>
      <xdr:grpSp>
        <xdr:nvGrpSpPr>
          <xdr:cNvPr id="76040" name="Группа 33"/>
          <xdr:cNvGrpSpPr>
            <a:grpSpLocks/>
          </xdr:cNvGrpSpPr>
        </xdr:nvGrpSpPr>
        <xdr:grpSpPr bwMode="auto">
          <a:xfrm>
            <a:off x="11144242" y="7388100"/>
            <a:ext cx="2159998" cy="2308350"/>
            <a:chOff x="11144242" y="7388100"/>
            <a:chExt cx="2159998" cy="2308350"/>
          </a:xfrm>
        </xdr:grpSpPr>
        <xdr:grpSp>
          <xdr:nvGrpSpPr>
            <xdr:cNvPr id="76042" name="Группа 35"/>
            <xdr:cNvGrpSpPr>
              <a:grpSpLocks/>
            </xdr:cNvGrpSpPr>
          </xdr:nvGrpSpPr>
          <xdr:grpSpPr bwMode="auto">
            <a:xfrm>
              <a:off x="11144242" y="7388100"/>
              <a:ext cx="2159998" cy="2308350"/>
              <a:chOff x="29584642" y="577725"/>
              <a:chExt cx="2159998" cy="2743200"/>
            </a:xfrm>
          </xdr:grpSpPr>
          <xdr:graphicFrame macro="">
            <xdr:nvGraphicFramePr>
              <xdr:cNvPr id="76044" name="Диаграмма 37"/>
              <xdr:cNvGraphicFramePr>
                <a:graphicFrameLocks/>
              </xdr:cNvGraphicFramePr>
            </xdr:nvGraphicFramePr>
            <xdr:xfrm>
              <a:off x="29584642" y="577725"/>
              <a:ext cx="2159998" cy="27432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">
            <xdr:nvSpPr>
              <xdr:cNvPr id="39" name="TextBox 38"/>
              <xdr:cNvSpPr txBox="1"/>
            </xdr:nvSpPr>
            <xdr:spPr>
              <a:xfrm>
                <a:off x="30774068" y="1197927"/>
                <a:ext cx="228370" cy="57249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cxnSp macro="">
          <xdr:nvCxnSpPr>
            <xdr:cNvPr id="37" name="Прямая соединительная линия 36"/>
            <xdr:cNvCxnSpPr/>
          </xdr:nvCxnSpPr>
          <xdr:spPr>
            <a:xfrm>
              <a:off x="12295607" y="7869843"/>
              <a:ext cx="180793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33" name="TextBox 32"/>
          <xdr:cNvSpPr txBox="1"/>
        </xdr:nvSpPr>
        <xdr:spPr>
          <a:xfrm>
            <a:off x="11800805" y="7930060"/>
            <a:ext cx="256916" cy="22079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14</xdr:col>
      <xdr:colOff>495300</xdr:colOff>
      <xdr:row>47</xdr:row>
      <xdr:rowOff>0</xdr:rowOff>
    </xdr:from>
    <xdr:to>
      <xdr:col>18</xdr:col>
      <xdr:colOff>219075</xdr:colOff>
      <xdr:row>54</xdr:row>
      <xdr:rowOff>57150</xdr:rowOff>
    </xdr:to>
    <xdr:grpSp>
      <xdr:nvGrpSpPr>
        <xdr:cNvPr id="75779" name="Группа 31"/>
        <xdr:cNvGrpSpPr>
          <a:grpSpLocks/>
        </xdr:cNvGrpSpPr>
      </xdr:nvGrpSpPr>
      <xdr:grpSpPr bwMode="auto">
        <a:xfrm>
          <a:off x="7658100" y="7410450"/>
          <a:ext cx="2162175" cy="1057275"/>
          <a:chOff x="11144242" y="7388100"/>
          <a:chExt cx="2159998" cy="2308350"/>
        </a:xfrm>
      </xdr:grpSpPr>
      <xdr:grpSp>
        <xdr:nvGrpSpPr>
          <xdr:cNvPr id="76032" name="Группа 34"/>
          <xdr:cNvGrpSpPr>
            <a:grpSpLocks/>
          </xdr:cNvGrpSpPr>
        </xdr:nvGrpSpPr>
        <xdr:grpSpPr bwMode="auto">
          <a:xfrm>
            <a:off x="11144242" y="7388100"/>
            <a:ext cx="2159998" cy="2308350"/>
            <a:chOff x="11144242" y="7388100"/>
            <a:chExt cx="2159998" cy="2308350"/>
          </a:xfrm>
        </xdr:grpSpPr>
        <xdr:grpSp>
          <xdr:nvGrpSpPr>
            <xdr:cNvPr id="76034" name="Группа 40"/>
            <xdr:cNvGrpSpPr>
              <a:grpSpLocks/>
            </xdr:cNvGrpSpPr>
          </xdr:nvGrpSpPr>
          <xdr:grpSpPr bwMode="auto">
            <a:xfrm>
              <a:off x="11144242" y="7388100"/>
              <a:ext cx="2159998" cy="2308350"/>
              <a:chOff x="11144242" y="7388100"/>
              <a:chExt cx="2159998" cy="2308350"/>
            </a:xfrm>
          </xdr:grpSpPr>
          <xdr:grpSp>
            <xdr:nvGrpSpPr>
              <xdr:cNvPr id="76036" name="Группа 42"/>
              <xdr:cNvGrpSpPr>
                <a:grpSpLocks/>
              </xdr:cNvGrpSpPr>
            </xdr:nvGrpSpPr>
            <xdr:grpSpPr bwMode="auto">
              <a:xfrm>
                <a:off x="11144242" y="738810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76038" name="Диаграмма 44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">
              <xdr:nvSpPr>
                <xdr:cNvPr id="46" name="TextBox 45"/>
                <xdr:cNvSpPr txBox="1"/>
              </xdr:nvSpPr>
              <xdr:spPr>
                <a:xfrm>
                  <a:off x="30812130" y="1343844"/>
                  <a:ext cx="228370" cy="593124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cxnSp macro="">
            <xdr:nvCxnSpPr>
              <xdr:cNvPr id="44" name="Прямая соединительная линия 43"/>
              <xdr:cNvCxnSpPr/>
            </xdr:nvCxnSpPr>
            <xdr:spPr>
              <a:xfrm>
                <a:off x="12352699" y="7991182"/>
                <a:ext cx="180793" cy="0"/>
              </a:xfrm>
              <a:prstGeom prst="line">
                <a:avLst/>
              </a:prstGeom>
              <a:ln w="1587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42" name="TextBox 41"/>
            <xdr:cNvSpPr txBox="1"/>
          </xdr:nvSpPr>
          <xdr:spPr>
            <a:xfrm>
              <a:off x="12914108" y="7949591"/>
              <a:ext cx="256916" cy="2287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§§</a:t>
              </a:r>
            </a:p>
          </xdr:txBody>
        </xdr:sp>
      </xdr:grpSp>
      <xdr:sp macro="" textlink="">
        <xdr:nvSpPr>
          <xdr:cNvPr id="40" name="TextBox 39"/>
          <xdr:cNvSpPr txBox="1"/>
        </xdr:nvSpPr>
        <xdr:spPr>
          <a:xfrm>
            <a:off x="12714285" y="8074366"/>
            <a:ext cx="256916" cy="22875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15</xdr:col>
      <xdr:colOff>38100</xdr:colOff>
      <xdr:row>58</xdr:row>
      <xdr:rowOff>0</xdr:rowOff>
    </xdr:from>
    <xdr:to>
      <xdr:col>18</xdr:col>
      <xdr:colOff>371475</xdr:colOff>
      <xdr:row>67</xdr:row>
      <xdr:rowOff>38100</xdr:rowOff>
    </xdr:to>
    <xdr:grpSp>
      <xdr:nvGrpSpPr>
        <xdr:cNvPr id="75780" name="Группа 46"/>
        <xdr:cNvGrpSpPr>
          <a:grpSpLocks/>
        </xdr:cNvGrpSpPr>
      </xdr:nvGrpSpPr>
      <xdr:grpSpPr bwMode="auto">
        <a:xfrm>
          <a:off x="7810500" y="9001125"/>
          <a:ext cx="2162175" cy="1333500"/>
          <a:chOff x="11144242" y="7388100"/>
          <a:chExt cx="2159998" cy="2308350"/>
        </a:xfrm>
      </xdr:grpSpPr>
      <xdr:grpSp>
        <xdr:nvGrpSpPr>
          <xdr:cNvPr id="76028" name="Группа 51"/>
          <xdr:cNvGrpSpPr>
            <a:grpSpLocks/>
          </xdr:cNvGrpSpPr>
        </xdr:nvGrpSpPr>
        <xdr:grpSpPr bwMode="auto">
          <a:xfrm>
            <a:off x="11144242" y="7388100"/>
            <a:ext cx="2159998" cy="2308350"/>
            <a:chOff x="29584642" y="577725"/>
            <a:chExt cx="2159998" cy="2743200"/>
          </a:xfrm>
        </xdr:grpSpPr>
        <xdr:graphicFrame macro="">
          <xdr:nvGraphicFramePr>
            <xdr:cNvPr id="76030" name="Диаграмма 53"/>
            <xdr:cNvGraphicFramePr>
              <a:graphicFrameLocks/>
            </xdr:cNvGraphicFramePr>
          </xdr:nvGraphicFramePr>
          <xdr:xfrm>
            <a:off x="29584642" y="577725"/>
            <a:ext cx="2159998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55" name="TextBox 54"/>
            <xdr:cNvSpPr txBox="1"/>
          </xdr:nvSpPr>
          <xdr:spPr>
            <a:xfrm>
              <a:off x="30650368" y="1772976"/>
              <a:ext cx="152247" cy="4702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49" name="TextBox 48"/>
          <xdr:cNvSpPr txBox="1"/>
        </xdr:nvSpPr>
        <xdr:spPr>
          <a:xfrm>
            <a:off x="11800805" y="8179534"/>
            <a:ext cx="256916" cy="2143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15</xdr:col>
      <xdr:colOff>219075</xdr:colOff>
      <xdr:row>69</xdr:row>
      <xdr:rowOff>0</xdr:rowOff>
    </xdr:from>
    <xdr:to>
      <xdr:col>18</xdr:col>
      <xdr:colOff>552450</xdr:colOff>
      <xdr:row>77</xdr:row>
      <xdr:rowOff>161925</xdr:rowOff>
    </xdr:to>
    <xdr:grpSp>
      <xdr:nvGrpSpPr>
        <xdr:cNvPr id="75781" name="Группа 47"/>
        <xdr:cNvGrpSpPr>
          <a:grpSpLocks/>
        </xdr:cNvGrpSpPr>
      </xdr:nvGrpSpPr>
      <xdr:grpSpPr bwMode="auto">
        <a:xfrm>
          <a:off x="7991475" y="10591800"/>
          <a:ext cx="2162175" cy="1295400"/>
          <a:chOff x="11144250" y="20297775"/>
          <a:chExt cx="2159998" cy="2308350"/>
        </a:xfrm>
      </xdr:grpSpPr>
      <xdr:grpSp>
        <xdr:nvGrpSpPr>
          <xdr:cNvPr id="76012" name="Группа 23"/>
          <xdr:cNvGrpSpPr>
            <a:grpSpLocks/>
          </xdr:cNvGrpSpPr>
        </xdr:nvGrpSpPr>
        <xdr:grpSpPr bwMode="auto">
          <a:xfrm>
            <a:off x="11144250" y="20297775"/>
            <a:ext cx="2159998" cy="2308350"/>
            <a:chOff x="11144250" y="20297775"/>
            <a:chExt cx="2159998" cy="2308350"/>
          </a:xfrm>
        </xdr:grpSpPr>
        <xdr:grpSp>
          <xdr:nvGrpSpPr>
            <xdr:cNvPr id="76014" name="Группа 14"/>
            <xdr:cNvGrpSpPr>
              <a:grpSpLocks/>
            </xdr:cNvGrpSpPr>
          </xdr:nvGrpSpPr>
          <xdr:grpSpPr bwMode="auto">
            <a:xfrm>
              <a:off x="11144250" y="20297775"/>
              <a:ext cx="2159998" cy="2308350"/>
              <a:chOff x="11144250" y="20297775"/>
              <a:chExt cx="2159998" cy="2308350"/>
            </a:xfrm>
          </xdr:grpSpPr>
          <xdr:grpSp>
            <xdr:nvGrpSpPr>
              <xdr:cNvPr id="76016" name="Группа 8"/>
              <xdr:cNvGrpSpPr>
                <a:grpSpLocks/>
              </xdr:cNvGrpSpPr>
            </xdr:nvGrpSpPr>
            <xdr:grpSpPr bwMode="auto">
              <a:xfrm>
                <a:off x="11144250" y="20297775"/>
                <a:ext cx="2159998" cy="2308350"/>
                <a:chOff x="11144250" y="20297775"/>
                <a:chExt cx="2159998" cy="2308350"/>
              </a:xfrm>
            </xdr:grpSpPr>
            <xdr:grpSp>
              <xdr:nvGrpSpPr>
                <xdr:cNvPr id="76018" name="Группа 7"/>
                <xdr:cNvGrpSpPr>
                  <a:grpSpLocks/>
                </xdr:cNvGrpSpPr>
              </xdr:nvGrpSpPr>
              <xdr:grpSpPr bwMode="auto">
                <a:xfrm>
                  <a:off x="11144250" y="20297775"/>
                  <a:ext cx="2159998" cy="2308350"/>
                  <a:chOff x="11144250" y="20250150"/>
                  <a:chExt cx="2159998" cy="2308350"/>
                </a:xfrm>
              </xdr:grpSpPr>
              <xdr:grpSp>
                <xdr:nvGrpSpPr>
                  <xdr:cNvPr id="76020" name="Группа 6"/>
                  <xdr:cNvGrpSpPr>
                    <a:grpSpLocks/>
                  </xdr:cNvGrpSpPr>
                </xdr:nvGrpSpPr>
                <xdr:grpSpPr bwMode="auto">
                  <a:xfrm>
                    <a:off x="11144250" y="20250150"/>
                    <a:ext cx="2159998" cy="2308350"/>
                    <a:chOff x="11144250" y="20250150"/>
                    <a:chExt cx="2159998" cy="2308350"/>
                  </a:xfrm>
                </xdr:grpSpPr>
                <xdr:grpSp>
                  <xdr:nvGrpSpPr>
                    <xdr:cNvPr id="76022" name="Группа 55"/>
                    <xdr:cNvGrpSpPr>
                      <a:grpSpLocks/>
                    </xdr:cNvGrpSpPr>
                  </xdr:nvGrpSpPr>
                  <xdr:grpSpPr bwMode="auto">
                    <a:xfrm>
                      <a:off x="11144250" y="20250150"/>
                      <a:ext cx="2159998" cy="2308350"/>
                      <a:chOff x="11144242" y="7388100"/>
                      <a:chExt cx="2159998" cy="2308350"/>
                    </a:xfrm>
                  </xdr:grpSpPr>
                  <xdr:grpSp>
                    <xdr:nvGrpSpPr>
                      <xdr:cNvPr id="76024" name="Группа 56"/>
                      <xdr:cNvGrpSpPr>
                        <a:grpSpLocks/>
                      </xdr:cNvGrpSpPr>
                    </xdr:nvGrpSpPr>
                    <xdr:grpSpPr bwMode="auto">
                      <a:xfrm>
                        <a:off x="11144242" y="7388100"/>
                        <a:ext cx="2159998" cy="2308350"/>
                        <a:chOff x="29584642" y="577725"/>
                        <a:chExt cx="2159998" cy="2743200"/>
                      </a:xfrm>
                    </xdr:grpSpPr>
                    <xdr:graphicFrame macro="">
                      <xdr:nvGraphicFramePr>
                        <xdr:cNvPr id="76026" name="Диаграмма 58"/>
                        <xdr:cNvGraphicFramePr>
                          <a:graphicFrameLocks/>
                        </xdr:cNvGraphicFramePr>
                      </xdr:nvGraphicFramePr>
                      <xdr:xfrm>
                        <a:off x="29584642" y="577725"/>
                        <a:ext cx="2159998" cy="27432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5"/>
                        </a:graphicData>
                      </a:graphic>
                    </xdr:graphicFrame>
                    <xdr:sp macro="" textlink="">
                      <xdr:nvSpPr>
                        <xdr:cNvPr id="60" name="TextBox 59"/>
                        <xdr:cNvSpPr txBox="1"/>
                      </xdr:nvSpPr>
                      <xdr:spPr>
                        <a:xfrm>
                          <a:off x="30640852" y="1485401"/>
                          <a:ext cx="152247" cy="484094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sp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58" name="TextBox 57"/>
                      <xdr:cNvSpPr txBox="1"/>
                    </xdr:nvSpPr>
                    <xdr:spPr>
                      <a:xfrm>
                        <a:off x="11800805" y="8185839"/>
                        <a:ext cx="256916" cy="220651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</a:t>
                        </a:r>
                      </a:p>
                    </xdr:txBody>
                  </xdr:sp>
                </xdr:grpSp>
                <xdr:sp macro="" textlink="">
                  <xdr:nvSpPr>
                    <xdr:cNvPr id="51" name="TextBox 50"/>
                    <xdr:cNvSpPr txBox="1"/>
                  </xdr:nvSpPr>
                  <xdr:spPr>
                    <a:xfrm>
                      <a:off x="12343192" y="20623560"/>
                      <a:ext cx="256916" cy="254597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50" name="TextBox 49"/>
                  <xdr:cNvSpPr txBox="1"/>
                </xdr:nvSpPr>
                <xdr:spPr>
                  <a:xfrm>
                    <a:off x="11743721" y="20776318"/>
                    <a:ext cx="256916" cy="254597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61" name="TextBox 60"/>
                <xdr:cNvSpPr txBox="1"/>
              </xdr:nvSpPr>
              <xdr:spPr>
                <a:xfrm>
                  <a:off x="12752354" y="20705131"/>
                  <a:ext cx="256916" cy="25459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62" name="TextBox 61"/>
              <xdr:cNvSpPr txBox="1"/>
            </xdr:nvSpPr>
            <xdr:spPr>
              <a:xfrm>
                <a:off x="12933147" y="20891836"/>
                <a:ext cx="256916" cy="25459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cxnSp macro="">
          <xdr:nvCxnSpPr>
            <xdr:cNvPr id="22" name="Прямая соединительная линия 21"/>
            <xdr:cNvCxnSpPr/>
          </xdr:nvCxnSpPr>
          <xdr:spPr>
            <a:xfrm>
              <a:off x="12286099" y="20654211"/>
              <a:ext cx="247401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63" name="TextBox 62"/>
          <xdr:cNvSpPr txBox="1"/>
        </xdr:nvSpPr>
        <xdr:spPr>
          <a:xfrm>
            <a:off x="12276584" y="20416587"/>
            <a:ext cx="256916" cy="2545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15</xdr:col>
      <xdr:colOff>333375</xdr:colOff>
      <xdr:row>80</xdr:row>
      <xdr:rowOff>0</xdr:rowOff>
    </xdr:from>
    <xdr:to>
      <xdr:col>19</xdr:col>
      <xdr:colOff>57150</xdr:colOff>
      <xdr:row>88</xdr:row>
      <xdr:rowOff>123825</xdr:rowOff>
    </xdr:to>
    <xdr:grpSp>
      <xdr:nvGrpSpPr>
        <xdr:cNvPr id="75782" name="Группа 70"/>
        <xdr:cNvGrpSpPr>
          <a:grpSpLocks/>
        </xdr:cNvGrpSpPr>
      </xdr:nvGrpSpPr>
      <xdr:grpSpPr bwMode="auto">
        <a:xfrm>
          <a:off x="8105775" y="12182475"/>
          <a:ext cx="2190750" cy="1276350"/>
          <a:chOff x="11144250" y="20250150"/>
          <a:chExt cx="2159998" cy="2308350"/>
        </a:xfrm>
      </xdr:grpSpPr>
      <xdr:grpSp>
        <xdr:nvGrpSpPr>
          <xdr:cNvPr id="76004" name="Группа 72"/>
          <xdr:cNvGrpSpPr>
            <a:grpSpLocks/>
          </xdr:cNvGrpSpPr>
        </xdr:nvGrpSpPr>
        <xdr:grpSpPr bwMode="auto">
          <a:xfrm>
            <a:off x="11144250" y="20250150"/>
            <a:ext cx="2159998" cy="2308350"/>
            <a:chOff x="11144250" y="20250150"/>
            <a:chExt cx="2159998" cy="2308350"/>
          </a:xfrm>
        </xdr:grpSpPr>
        <xdr:grpSp>
          <xdr:nvGrpSpPr>
            <xdr:cNvPr id="76006" name="Группа 74"/>
            <xdr:cNvGrpSpPr>
              <a:grpSpLocks/>
            </xdr:cNvGrpSpPr>
          </xdr:nvGrpSpPr>
          <xdr:grpSpPr bwMode="auto">
            <a:xfrm>
              <a:off x="11144250" y="20250150"/>
              <a:ext cx="2159998" cy="2308350"/>
              <a:chOff x="11144242" y="7388100"/>
              <a:chExt cx="2159998" cy="2308350"/>
            </a:xfrm>
          </xdr:grpSpPr>
          <xdr:grpSp>
            <xdr:nvGrpSpPr>
              <xdr:cNvPr id="76008" name="Группа 76"/>
              <xdr:cNvGrpSpPr>
                <a:grpSpLocks/>
              </xdr:cNvGrpSpPr>
            </xdr:nvGrpSpPr>
            <xdr:grpSpPr bwMode="auto">
              <a:xfrm>
                <a:off x="11144242" y="738810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76010" name="Диаграмма 78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6"/>
                </a:graphicData>
              </a:graphic>
            </xdr:graphicFrame>
            <xdr:sp macro="" textlink="">
              <xdr:nvSpPr>
                <xdr:cNvPr id="80" name="TextBox 79"/>
                <xdr:cNvSpPr txBox="1"/>
              </xdr:nvSpPr>
              <xdr:spPr>
                <a:xfrm>
                  <a:off x="30805510" y="1355647"/>
                  <a:ext cx="150261" cy="49131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sp macro="" textlink="">
            <xdr:nvSpPr>
              <xdr:cNvPr id="78" name="TextBox 77"/>
              <xdr:cNvSpPr txBox="1"/>
            </xdr:nvSpPr>
            <xdr:spPr>
              <a:xfrm>
                <a:off x="11801633" y="8180519"/>
                <a:ext cx="253565" cy="22394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sp macro="" textlink="">
          <xdr:nvSpPr>
            <xdr:cNvPr id="76" name="TextBox 75"/>
            <xdr:cNvSpPr txBox="1"/>
          </xdr:nvSpPr>
          <xdr:spPr>
            <a:xfrm>
              <a:off x="12214858" y="20835851"/>
              <a:ext cx="253565" cy="258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74" name="TextBox 73"/>
          <xdr:cNvSpPr txBox="1"/>
        </xdr:nvSpPr>
        <xdr:spPr>
          <a:xfrm>
            <a:off x="11745293" y="20766945"/>
            <a:ext cx="253565" cy="2583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14</xdr:col>
      <xdr:colOff>266700</xdr:colOff>
      <xdr:row>91</xdr:row>
      <xdr:rowOff>95250</xdr:rowOff>
    </xdr:from>
    <xdr:to>
      <xdr:col>14</xdr:col>
      <xdr:colOff>476250</xdr:colOff>
      <xdr:row>91</xdr:row>
      <xdr:rowOff>95250</xdr:rowOff>
    </xdr:to>
    <xdr:cxnSp macro="">
      <xdr:nvCxnSpPr>
        <xdr:cNvPr id="92" name="Прямая соединительная линия 91"/>
        <xdr:cNvCxnSpPr/>
      </xdr:nvCxnSpPr>
      <xdr:spPr>
        <a:xfrm>
          <a:off x="12668250" y="27527250"/>
          <a:ext cx="20955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314325</xdr:colOff>
      <xdr:row>91</xdr:row>
      <xdr:rowOff>0</xdr:rowOff>
    </xdr:from>
    <xdr:to>
      <xdr:col>19</xdr:col>
      <xdr:colOff>38100</xdr:colOff>
      <xdr:row>99</xdr:row>
      <xdr:rowOff>180975</xdr:rowOff>
    </xdr:to>
    <xdr:grpSp>
      <xdr:nvGrpSpPr>
        <xdr:cNvPr id="75784" name="Группа 98"/>
        <xdr:cNvGrpSpPr>
          <a:grpSpLocks/>
        </xdr:cNvGrpSpPr>
      </xdr:nvGrpSpPr>
      <xdr:grpSpPr bwMode="auto">
        <a:xfrm>
          <a:off x="8086725" y="13773150"/>
          <a:ext cx="2190750" cy="1295400"/>
          <a:chOff x="10963275" y="26841450"/>
          <a:chExt cx="2159998" cy="2308350"/>
        </a:xfrm>
      </xdr:grpSpPr>
      <xdr:grpSp>
        <xdr:nvGrpSpPr>
          <xdr:cNvPr id="75988" name="Группа 96"/>
          <xdr:cNvGrpSpPr>
            <a:grpSpLocks/>
          </xdr:cNvGrpSpPr>
        </xdr:nvGrpSpPr>
        <xdr:grpSpPr bwMode="auto">
          <a:xfrm>
            <a:off x="10963275" y="26841450"/>
            <a:ext cx="2159998" cy="2308350"/>
            <a:chOff x="10953750" y="26841450"/>
            <a:chExt cx="2159998" cy="2308350"/>
          </a:xfrm>
        </xdr:grpSpPr>
        <xdr:grpSp>
          <xdr:nvGrpSpPr>
            <xdr:cNvPr id="75990" name="Группа 93"/>
            <xdr:cNvGrpSpPr>
              <a:grpSpLocks/>
            </xdr:cNvGrpSpPr>
          </xdr:nvGrpSpPr>
          <xdr:grpSpPr bwMode="auto">
            <a:xfrm>
              <a:off x="10953750" y="26841450"/>
              <a:ext cx="2159998" cy="2308350"/>
              <a:chOff x="10953750" y="26841450"/>
              <a:chExt cx="2159998" cy="2308350"/>
            </a:xfrm>
          </xdr:grpSpPr>
          <xdr:grpSp>
            <xdr:nvGrpSpPr>
              <xdr:cNvPr id="75992" name="Группа 90"/>
              <xdr:cNvGrpSpPr>
                <a:grpSpLocks/>
              </xdr:cNvGrpSpPr>
            </xdr:nvGrpSpPr>
            <xdr:grpSpPr bwMode="auto">
              <a:xfrm>
                <a:off x="10953750" y="26841450"/>
                <a:ext cx="2159998" cy="2308350"/>
                <a:chOff x="10953750" y="26841450"/>
                <a:chExt cx="2159998" cy="2308350"/>
              </a:xfrm>
            </xdr:grpSpPr>
            <xdr:grpSp>
              <xdr:nvGrpSpPr>
                <xdr:cNvPr id="75994" name="Группа 80"/>
                <xdr:cNvGrpSpPr>
                  <a:grpSpLocks/>
                </xdr:cNvGrpSpPr>
              </xdr:nvGrpSpPr>
              <xdr:grpSpPr bwMode="auto">
                <a:xfrm>
                  <a:off x="10953750" y="26841450"/>
                  <a:ext cx="2159998" cy="2308350"/>
                  <a:chOff x="11144250" y="20250150"/>
                  <a:chExt cx="2159998" cy="2308350"/>
                </a:xfrm>
              </xdr:grpSpPr>
              <xdr:grpSp>
                <xdr:nvGrpSpPr>
                  <xdr:cNvPr id="75996" name="Группа 81"/>
                  <xdr:cNvGrpSpPr>
                    <a:grpSpLocks/>
                  </xdr:cNvGrpSpPr>
                </xdr:nvGrpSpPr>
                <xdr:grpSpPr bwMode="auto">
                  <a:xfrm>
                    <a:off x="11144250" y="20250150"/>
                    <a:ext cx="2159998" cy="2308350"/>
                    <a:chOff x="11144250" y="20250150"/>
                    <a:chExt cx="2159998" cy="2308350"/>
                  </a:xfrm>
                </xdr:grpSpPr>
                <xdr:grpSp>
                  <xdr:nvGrpSpPr>
                    <xdr:cNvPr id="75998" name="Группа 83"/>
                    <xdr:cNvGrpSpPr>
                      <a:grpSpLocks/>
                    </xdr:cNvGrpSpPr>
                  </xdr:nvGrpSpPr>
                  <xdr:grpSpPr bwMode="auto">
                    <a:xfrm>
                      <a:off x="11144250" y="20250150"/>
                      <a:ext cx="2159998" cy="2308350"/>
                      <a:chOff x="11144242" y="7388100"/>
                      <a:chExt cx="2159998" cy="2308350"/>
                    </a:xfrm>
                  </xdr:grpSpPr>
                  <xdr:grpSp>
                    <xdr:nvGrpSpPr>
                      <xdr:cNvPr id="76000" name="Группа 85"/>
                      <xdr:cNvGrpSpPr>
                        <a:grpSpLocks/>
                      </xdr:cNvGrpSpPr>
                    </xdr:nvGrpSpPr>
                    <xdr:grpSpPr bwMode="auto">
                      <a:xfrm>
                        <a:off x="11144242" y="7388100"/>
                        <a:ext cx="2159998" cy="2308350"/>
                        <a:chOff x="29584642" y="577725"/>
                        <a:chExt cx="2159998" cy="2743200"/>
                      </a:xfrm>
                    </xdr:grpSpPr>
                    <xdr:graphicFrame macro="">
                      <xdr:nvGraphicFramePr>
                        <xdr:cNvPr id="76002" name="Диаграмма 87"/>
                        <xdr:cNvGraphicFramePr>
                          <a:graphicFrameLocks/>
                        </xdr:cNvGraphicFramePr>
                      </xdr:nvGraphicFramePr>
                      <xdr:xfrm>
                        <a:off x="29584642" y="577725"/>
                        <a:ext cx="2159998" cy="27432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7"/>
                        </a:graphicData>
                      </a:graphic>
                    </xdr:graphicFrame>
                    <xdr:sp macro="" textlink="">
                      <xdr:nvSpPr>
                        <xdr:cNvPr id="89" name="TextBox 88"/>
                        <xdr:cNvSpPr txBox="1"/>
                      </xdr:nvSpPr>
                      <xdr:spPr>
                        <a:xfrm>
                          <a:off x="30805510" y="1344207"/>
                          <a:ext cx="150261" cy="484094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sp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87" name="TextBox 86"/>
                      <xdr:cNvSpPr txBox="1"/>
                    </xdr:nvSpPr>
                    <xdr:spPr>
                      <a:xfrm>
                        <a:off x="12862849" y="8050053"/>
                        <a:ext cx="253565" cy="220651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§§</a:t>
                        </a:r>
                      </a:p>
                    </xdr:txBody>
                  </xdr:sp>
                </xdr:grpSp>
                <xdr:sp macro="" textlink="">
                  <xdr:nvSpPr>
                    <xdr:cNvPr id="85" name="TextBox 84"/>
                    <xdr:cNvSpPr txBox="1"/>
                  </xdr:nvSpPr>
                  <xdr:spPr>
                    <a:xfrm>
                      <a:off x="12346336" y="20623560"/>
                      <a:ext cx="253565" cy="254597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83" name="TextBox 82"/>
                  <xdr:cNvSpPr txBox="1"/>
                </xdr:nvSpPr>
                <xdr:spPr>
                  <a:xfrm>
                    <a:off x="11754684" y="20895130"/>
                    <a:ext cx="253565" cy="254597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cxnSp macro="">
              <xdr:nvCxnSpPr>
                <xdr:cNvPr id="90" name="Прямая соединительная линия 89"/>
                <xdr:cNvCxnSpPr/>
              </xdr:nvCxnSpPr>
              <xdr:spPr>
                <a:xfrm>
                  <a:off x="12108879" y="27248806"/>
                  <a:ext cx="206609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93" name="TextBox 92"/>
              <xdr:cNvSpPr txBox="1"/>
            </xdr:nvSpPr>
            <xdr:spPr>
              <a:xfrm>
                <a:off x="12043140" y="27045128"/>
                <a:ext cx="206609" cy="40735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96" name="Прямая соединительная линия 95"/>
            <xdr:cNvCxnSpPr/>
          </xdr:nvCxnSpPr>
          <xdr:spPr>
            <a:xfrm>
              <a:off x="12616009" y="27452484"/>
              <a:ext cx="262956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98" name="TextBox 97"/>
          <xdr:cNvSpPr txBox="1"/>
        </xdr:nvSpPr>
        <xdr:spPr>
          <a:xfrm>
            <a:off x="12587969" y="27248806"/>
            <a:ext cx="328695" cy="2715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15</xdr:col>
      <xdr:colOff>304800</xdr:colOff>
      <xdr:row>102</xdr:row>
      <xdr:rowOff>0</xdr:rowOff>
    </xdr:from>
    <xdr:to>
      <xdr:col>19</xdr:col>
      <xdr:colOff>28575</xdr:colOff>
      <xdr:row>109</xdr:row>
      <xdr:rowOff>19050</xdr:rowOff>
    </xdr:to>
    <xdr:grpSp>
      <xdr:nvGrpSpPr>
        <xdr:cNvPr id="75785" name="Группа 117"/>
        <xdr:cNvGrpSpPr>
          <a:grpSpLocks/>
        </xdr:cNvGrpSpPr>
      </xdr:nvGrpSpPr>
      <xdr:grpSpPr bwMode="auto">
        <a:xfrm>
          <a:off x="8077200" y="15363825"/>
          <a:ext cx="2190750" cy="1019175"/>
          <a:chOff x="10963275" y="29584650"/>
          <a:chExt cx="2159998" cy="2308350"/>
        </a:xfrm>
      </xdr:grpSpPr>
      <xdr:grpSp>
        <xdr:nvGrpSpPr>
          <xdr:cNvPr id="75970" name="Группа 99"/>
          <xdr:cNvGrpSpPr>
            <a:grpSpLocks/>
          </xdr:cNvGrpSpPr>
        </xdr:nvGrpSpPr>
        <xdr:grpSpPr bwMode="auto">
          <a:xfrm>
            <a:off x="10963275" y="29584650"/>
            <a:ext cx="2159998" cy="2308350"/>
            <a:chOff x="10963275" y="26841450"/>
            <a:chExt cx="2159998" cy="2308350"/>
          </a:xfrm>
        </xdr:grpSpPr>
        <xdr:grpSp>
          <xdr:nvGrpSpPr>
            <xdr:cNvPr id="75972" name="Группа 100"/>
            <xdr:cNvGrpSpPr>
              <a:grpSpLocks/>
            </xdr:cNvGrpSpPr>
          </xdr:nvGrpSpPr>
          <xdr:grpSpPr bwMode="auto">
            <a:xfrm>
              <a:off x="10963275" y="26841450"/>
              <a:ext cx="2159998" cy="2308350"/>
              <a:chOff x="10953750" y="26841450"/>
              <a:chExt cx="2159998" cy="2308350"/>
            </a:xfrm>
          </xdr:grpSpPr>
          <xdr:grpSp>
            <xdr:nvGrpSpPr>
              <xdr:cNvPr id="75974" name="Группа 102"/>
              <xdr:cNvGrpSpPr>
                <a:grpSpLocks/>
              </xdr:cNvGrpSpPr>
            </xdr:nvGrpSpPr>
            <xdr:grpSpPr bwMode="auto">
              <a:xfrm>
                <a:off x="10953750" y="26841450"/>
                <a:ext cx="2159998" cy="2308350"/>
                <a:chOff x="10953750" y="26841450"/>
                <a:chExt cx="2159998" cy="2308350"/>
              </a:xfrm>
            </xdr:grpSpPr>
            <xdr:grpSp>
              <xdr:nvGrpSpPr>
                <xdr:cNvPr id="75976" name="Группа 104"/>
                <xdr:cNvGrpSpPr>
                  <a:grpSpLocks/>
                </xdr:cNvGrpSpPr>
              </xdr:nvGrpSpPr>
              <xdr:grpSpPr bwMode="auto">
                <a:xfrm>
                  <a:off x="10953750" y="26841450"/>
                  <a:ext cx="2159998" cy="2308350"/>
                  <a:chOff x="10953750" y="26841450"/>
                  <a:chExt cx="2159998" cy="2308350"/>
                </a:xfrm>
              </xdr:grpSpPr>
              <xdr:grpSp>
                <xdr:nvGrpSpPr>
                  <xdr:cNvPr id="75978" name="Группа 106"/>
                  <xdr:cNvGrpSpPr>
                    <a:grpSpLocks/>
                  </xdr:cNvGrpSpPr>
                </xdr:nvGrpSpPr>
                <xdr:grpSpPr bwMode="auto">
                  <a:xfrm>
                    <a:off x="10953750" y="26841450"/>
                    <a:ext cx="2159998" cy="2308350"/>
                    <a:chOff x="11144250" y="20250150"/>
                    <a:chExt cx="2159998" cy="2308350"/>
                  </a:xfrm>
                </xdr:grpSpPr>
                <xdr:grpSp>
                  <xdr:nvGrpSpPr>
                    <xdr:cNvPr id="75980" name="Группа 108"/>
                    <xdr:cNvGrpSpPr>
                      <a:grpSpLocks/>
                    </xdr:cNvGrpSpPr>
                  </xdr:nvGrpSpPr>
                  <xdr:grpSpPr bwMode="auto">
                    <a:xfrm>
                      <a:off x="11144250" y="20250150"/>
                      <a:ext cx="2159998" cy="2308350"/>
                      <a:chOff x="11144250" y="20250150"/>
                      <a:chExt cx="2159998" cy="2308350"/>
                    </a:xfrm>
                  </xdr:grpSpPr>
                  <xdr:grpSp>
                    <xdr:nvGrpSpPr>
                      <xdr:cNvPr id="75982" name="Группа 110"/>
                      <xdr:cNvGrpSpPr>
                        <a:grpSpLocks/>
                      </xdr:cNvGrpSpPr>
                    </xdr:nvGrpSpPr>
                    <xdr:grpSpPr bwMode="auto">
                      <a:xfrm>
                        <a:off x="11144250" y="20250150"/>
                        <a:ext cx="2159998" cy="2308350"/>
                        <a:chOff x="11144242" y="7388100"/>
                        <a:chExt cx="2159998" cy="2308350"/>
                      </a:xfrm>
                    </xdr:grpSpPr>
                    <xdr:grpSp>
                      <xdr:nvGrpSpPr>
                        <xdr:cNvPr id="75984" name="Группа 112"/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11144242" y="7388100"/>
                          <a:ext cx="2159998" cy="2308350"/>
                          <a:chOff x="29584642" y="577725"/>
                          <a:chExt cx="2159998" cy="2743200"/>
                        </a:xfrm>
                      </xdr:grpSpPr>
                      <xdr:graphicFrame macro="">
                        <xdr:nvGraphicFramePr>
                          <xdr:cNvPr id="75986" name="Диаграмма 114"/>
                          <xdr:cNvGraphicFramePr>
                            <a:graphicFrameLocks/>
                          </xdr:cNvGraphicFramePr>
                        </xdr:nvGraphicFramePr>
                        <xdr:xfrm>
                          <a:off x="29584642" y="577725"/>
                          <a:ext cx="2159998" cy="2743200"/>
                        </xdr:xfrm>
                        <a:graphic>
                          <a:graphicData uri="http://schemas.openxmlformats.org/drawingml/2006/chart">
                            <c:chart xmlns:c="http://schemas.openxmlformats.org/drawingml/2006/chart" xmlns:r="http://schemas.openxmlformats.org/officeDocument/2006/relationships" r:id="rId8"/>
                          </a:graphicData>
                        </a:graphic>
                      </xdr:graphicFrame>
                      <xdr:sp macro="" textlink="">
                        <xdr:nvSpPr>
                          <xdr:cNvPr id="116" name="TextBox 115"/>
                          <xdr:cNvSpPr txBox="1"/>
                        </xdr:nvSpPr>
                        <xdr:spPr>
                          <a:xfrm>
                            <a:off x="30805510" y="1346846"/>
                            <a:ext cx="150261" cy="615297"/>
                          </a:xfrm>
                          <a:prstGeom prst="rect">
                            <a:avLst/>
                          </a:prstGeom>
                          <a:noFill/>
                        </xdr:spPr>
                        <xdr:style>
                          <a:lnRef idx="0">
                            <a:scrgbClr r="0" g="0" b="0"/>
                          </a:lnRef>
                          <a:fillRef idx="0">
                            <a:scrgbClr r="0" g="0" b="0"/>
                          </a:fillRef>
                          <a:effectRef idx="0">
                            <a:scrgbClr r="0" g="0" b="0"/>
                          </a:effectRef>
                          <a:fontRef idx="minor">
                            <a:schemeClr val="tx1"/>
                          </a:fontRef>
                        </xdr:style>
                        <xdr:txBody>
                          <a:bodyPr vertOverflow="clip" horzOverflow="clip" wrap="none" rtlCol="0" anchor="t">
                            <a:spAutoFit/>
                          </a:bodyPr>
                          <a:lstStyle/>
                          <a:p>
                            <a:r>
                              <a:rPr lang="ru-RU" sz="1100">
                                <a:latin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  <a:t>§</a:t>
                            </a:r>
                          </a:p>
                        </xdr:txBody>
                      </xdr:sp>
                    </xdr:grpSp>
                    <xdr:sp macro="" textlink="">
                      <xdr:nvSpPr>
                        <xdr:cNvPr id="114" name="TextBox 113"/>
                        <xdr:cNvSpPr txBox="1"/>
                      </xdr:nvSpPr>
                      <xdr:spPr>
                        <a:xfrm>
                          <a:off x="12909806" y="8121594"/>
                          <a:ext cx="253565" cy="237307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no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112" name="TextBox 111"/>
                      <xdr:cNvSpPr txBox="1"/>
                    </xdr:nvSpPr>
                    <xdr:spPr>
                      <a:xfrm>
                        <a:off x="12346336" y="20552177"/>
                        <a:ext cx="253565" cy="237307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§§</a:t>
                        </a:r>
                      </a:p>
                    </xdr:txBody>
                  </xdr:sp>
                </xdr:grpSp>
                <xdr:sp macro="" textlink="">
                  <xdr:nvSpPr>
                    <xdr:cNvPr id="110" name="TextBox 109"/>
                    <xdr:cNvSpPr txBox="1"/>
                  </xdr:nvSpPr>
                  <xdr:spPr>
                    <a:xfrm>
                      <a:off x="11773467" y="20724764"/>
                      <a:ext cx="253565" cy="258880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</a:p>
                  </xdr:txBody>
                </xdr:sp>
              </xdr:grpSp>
              <xdr:cxnSp macro="">
                <xdr:nvCxnSpPr>
                  <xdr:cNvPr id="108" name="Прямая соединительная линия 107"/>
                  <xdr:cNvCxnSpPr/>
                </xdr:nvCxnSpPr>
                <xdr:spPr>
                  <a:xfrm>
                    <a:off x="12108879" y="27121904"/>
                    <a:ext cx="206609" cy="0"/>
                  </a:xfrm>
                  <a:prstGeom prst="line">
                    <a:avLst/>
                  </a:prstGeom>
                  <a:ln w="19050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sp macro="" textlink="">
              <xdr:nvSpPr>
                <xdr:cNvPr id="106" name="TextBox 105"/>
                <xdr:cNvSpPr txBox="1"/>
              </xdr:nvSpPr>
              <xdr:spPr>
                <a:xfrm>
                  <a:off x="12043140" y="26927743"/>
                  <a:ext cx="206609" cy="51776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en-US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**</a:t>
                  </a:r>
                  <a:endPara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cxnSp macro="">
            <xdr:nvCxnSpPr>
              <xdr:cNvPr id="104" name="Прямая соединительная линия 103"/>
              <xdr:cNvCxnSpPr/>
            </xdr:nvCxnSpPr>
            <xdr:spPr>
              <a:xfrm>
                <a:off x="12644183" y="27618091"/>
                <a:ext cx="253565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02" name="TextBox 101"/>
            <xdr:cNvSpPr txBox="1"/>
          </xdr:nvSpPr>
          <xdr:spPr>
            <a:xfrm>
              <a:off x="12625534" y="27402357"/>
              <a:ext cx="328695" cy="2588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117" name="TextBox 116"/>
          <xdr:cNvSpPr txBox="1"/>
        </xdr:nvSpPr>
        <xdr:spPr>
          <a:xfrm>
            <a:off x="12015100" y="30188704"/>
            <a:ext cx="253565" cy="2588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15</xdr:col>
      <xdr:colOff>342900</xdr:colOff>
      <xdr:row>113</xdr:row>
      <xdr:rowOff>0</xdr:rowOff>
    </xdr:from>
    <xdr:to>
      <xdr:col>19</xdr:col>
      <xdr:colOff>66675</xdr:colOff>
      <xdr:row>121</xdr:row>
      <xdr:rowOff>85725</xdr:rowOff>
    </xdr:to>
    <xdr:grpSp>
      <xdr:nvGrpSpPr>
        <xdr:cNvPr id="75786" name="Группа 118"/>
        <xdr:cNvGrpSpPr>
          <a:grpSpLocks/>
        </xdr:cNvGrpSpPr>
      </xdr:nvGrpSpPr>
      <xdr:grpSpPr bwMode="auto">
        <a:xfrm>
          <a:off x="8115300" y="16954500"/>
          <a:ext cx="2190750" cy="1238250"/>
          <a:chOff x="10963275" y="29584650"/>
          <a:chExt cx="2159998" cy="2308350"/>
        </a:xfrm>
      </xdr:grpSpPr>
      <xdr:grpSp>
        <xdr:nvGrpSpPr>
          <xdr:cNvPr id="75962" name="Группа 129"/>
          <xdr:cNvGrpSpPr>
            <a:grpSpLocks/>
          </xdr:cNvGrpSpPr>
        </xdr:nvGrpSpPr>
        <xdr:grpSpPr bwMode="auto">
          <a:xfrm>
            <a:off x="10963275" y="29584650"/>
            <a:ext cx="2159998" cy="2308350"/>
            <a:chOff x="11144250" y="20250150"/>
            <a:chExt cx="2159998" cy="2308350"/>
          </a:xfrm>
        </xdr:grpSpPr>
        <xdr:grpSp>
          <xdr:nvGrpSpPr>
            <xdr:cNvPr id="75964" name="Группа 131"/>
            <xdr:cNvGrpSpPr>
              <a:grpSpLocks/>
            </xdr:cNvGrpSpPr>
          </xdr:nvGrpSpPr>
          <xdr:grpSpPr bwMode="auto">
            <a:xfrm>
              <a:off x="11144250" y="20250150"/>
              <a:ext cx="2159998" cy="2308350"/>
              <a:chOff x="11144242" y="7388100"/>
              <a:chExt cx="2159998" cy="2308350"/>
            </a:xfrm>
          </xdr:grpSpPr>
          <xdr:grpSp>
            <xdr:nvGrpSpPr>
              <xdr:cNvPr id="75966" name="Группа 133"/>
              <xdr:cNvGrpSpPr>
                <a:grpSpLocks/>
              </xdr:cNvGrpSpPr>
            </xdr:nvGrpSpPr>
            <xdr:grpSpPr bwMode="auto">
              <a:xfrm>
                <a:off x="11144242" y="738810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75968" name="Диаграмма 135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9"/>
                </a:graphicData>
              </a:graphic>
            </xdr:graphicFrame>
            <xdr:sp macro="" textlink="">
              <xdr:nvSpPr>
                <xdr:cNvPr id="137" name="TextBox 136"/>
                <xdr:cNvSpPr txBox="1"/>
              </xdr:nvSpPr>
              <xdr:spPr>
                <a:xfrm>
                  <a:off x="30805510" y="1337380"/>
                  <a:ext cx="150261" cy="50643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sp macro="" textlink="">
            <xdr:nvSpPr>
              <xdr:cNvPr id="135" name="TextBox 134"/>
              <xdr:cNvSpPr txBox="1"/>
            </xdr:nvSpPr>
            <xdr:spPr>
              <a:xfrm>
                <a:off x="12909806" y="8009579"/>
                <a:ext cx="253565" cy="21307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sp macro="" textlink="">
          <xdr:nvSpPr>
            <xdr:cNvPr id="133" name="TextBox 132"/>
            <xdr:cNvSpPr txBox="1"/>
          </xdr:nvSpPr>
          <xdr:spPr>
            <a:xfrm>
              <a:off x="12346336" y="20587524"/>
              <a:ext cx="253565" cy="26634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121" name="TextBox 120"/>
          <xdr:cNvSpPr txBox="1"/>
        </xdr:nvSpPr>
        <xdr:spPr>
          <a:xfrm>
            <a:off x="12015100" y="30312668"/>
            <a:ext cx="253565" cy="2485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15</xdr:col>
      <xdr:colOff>285750</xdr:colOff>
      <xdr:row>124</xdr:row>
      <xdr:rowOff>0</xdr:rowOff>
    </xdr:from>
    <xdr:to>
      <xdr:col>19</xdr:col>
      <xdr:colOff>9525</xdr:colOff>
      <xdr:row>131</xdr:row>
      <xdr:rowOff>104775</xdr:rowOff>
    </xdr:to>
    <xdr:grpSp>
      <xdr:nvGrpSpPr>
        <xdr:cNvPr id="75787" name="Группа 137"/>
        <xdr:cNvGrpSpPr>
          <a:grpSpLocks/>
        </xdr:cNvGrpSpPr>
      </xdr:nvGrpSpPr>
      <xdr:grpSpPr bwMode="auto">
        <a:xfrm>
          <a:off x="8058150" y="18545175"/>
          <a:ext cx="2190750" cy="1104900"/>
          <a:chOff x="10963275" y="29584650"/>
          <a:chExt cx="2159998" cy="2308350"/>
        </a:xfrm>
      </xdr:grpSpPr>
      <xdr:grpSp>
        <xdr:nvGrpSpPr>
          <xdr:cNvPr id="75958" name="Группа 142"/>
          <xdr:cNvGrpSpPr>
            <a:grpSpLocks/>
          </xdr:cNvGrpSpPr>
        </xdr:nvGrpSpPr>
        <xdr:grpSpPr bwMode="auto">
          <a:xfrm>
            <a:off x="10963275" y="29584650"/>
            <a:ext cx="2159998" cy="2308350"/>
            <a:chOff x="29584642" y="577725"/>
            <a:chExt cx="2159998" cy="2743200"/>
          </a:xfrm>
        </xdr:grpSpPr>
        <xdr:graphicFrame macro="">
          <xdr:nvGraphicFramePr>
            <xdr:cNvPr id="75960" name="Диаграмма 144"/>
            <xdr:cNvGraphicFramePr>
              <a:graphicFrameLocks/>
            </xdr:cNvGraphicFramePr>
          </xdr:nvGraphicFramePr>
          <xdr:xfrm>
            <a:off x="29584642" y="577725"/>
            <a:ext cx="2159998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0"/>
            </a:graphicData>
          </a:graphic>
        </xdr:graphicFrame>
        <xdr:sp macro="" textlink="">
          <xdr:nvSpPr>
            <xdr:cNvPr id="146" name="TextBox 145"/>
            <xdr:cNvSpPr txBox="1"/>
          </xdr:nvSpPr>
          <xdr:spPr>
            <a:xfrm>
              <a:off x="30805510" y="1192580"/>
              <a:ext cx="150261" cy="5675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140" name="TextBox 139"/>
          <xdr:cNvSpPr txBox="1"/>
        </xdr:nvSpPr>
        <xdr:spPr>
          <a:xfrm>
            <a:off x="12015100" y="30380633"/>
            <a:ext cx="253565" cy="25869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15</xdr:col>
      <xdr:colOff>9525</xdr:colOff>
      <xdr:row>1</xdr:row>
      <xdr:rowOff>342900</xdr:rowOff>
    </xdr:from>
    <xdr:to>
      <xdr:col>18</xdr:col>
      <xdr:colOff>85725</xdr:colOff>
      <xdr:row>12</xdr:row>
      <xdr:rowOff>66675</xdr:rowOff>
    </xdr:to>
    <xdr:grpSp>
      <xdr:nvGrpSpPr>
        <xdr:cNvPr id="75788" name="Группа 16"/>
        <xdr:cNvGrpSpPr>
          <a:grpSpLocks/>
        </xdr:cNvGrpSpPr>
      </xdr:nvGrpSpPr>
      <xdr:grpSpPr bwMode="auto">
        <a:xfrm>
          <a:off x="7781925" y="533400"/>
          <a:ext cx="1905000" cy="1885950"/>
          <a:chOff x="838137" y="-284334"/>
          <a:chExt cx="11690046" cy="2399383"/>
        </a:xfrm>
      </xdr:grpSpPr>
      <xdr:graphicFrame macro="">
        <xdr:nvGraphicFramePr>
          <xdr:cNvPr id="75956" name="Диаграмма 4"/>
          <xdr:cNvGraphicFramePr>
            <a:graphicFrameLocks/>
          </xdr:cNvGraphicFramePr>
        </xdr:nvGraphicFramePr>
        <xdr:xfrm>
          <a:off x="838137" y="-284334"/>
          <a:ext cx="11690046" cy="239938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cxnSp macro="">
        <xdr:nvCxnSpPr>
          <xdr:cNvPr id="16" name="Прямая соединительная линия 15"/>
          <xdr:cNvCxnSpPr/>
        </xdr:nvCxnSpPr>
        <xdr:spPr>
          <a:xfrm flipH="1">
            <a:off x="7092312" y="297335"/>
            <a:ext cx="1169005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200025</xdr:colOff>
      <xdr:row>3</xdr:row>
      <xdr:rowOff>133350</xdr:rowOff>
    </xdr:from>
    <xdr:to>
      <xdr:col>15</xdr:col>
      <xdr:colOff>428625</xdr:colOff>
      <xdr:row>5</xdr:row>
      <xdr:rowOff>28575</xdr:rowOff>
    </xdr:to>
    <xdr:sp macro="" textlink="">
      <xdr:nvSpPr>
        <xdr:cNvPr id="17588" name="TextBox 125"/>
        <xdr:cNvSpPr txBox="1">
          <a:spLocks noChangeArrowheads="1"/>
        </xdr:cNvSpPr>
      </xdr:nvSpPr>
      <xdr:spPr bwMode="auto">
        <a:xfrm>
          <a:off x="7972425" y="1181100"/>
          <a:ext cx="2286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§</a:t>
          </a:r>
        </a:p>
      </xdr:txBody>
    </xdr:sp>
    <xdr:clientData/>
  </xdr:twoCellAnchor>
  <xdr:twoCellAnchor>
    <xdr:from>
      <xdr:col>18</xdr:col>
      <xdr:colOff>381000</xdr:colOff>
      <xdr:row>1</xdr:row>
      <xdr:rowOff>552450</xdr:rowOff>
    </xdr:from>
    <xdr:to>
      <xdr:col>20</xdr:col>
      <xdr:colOff>1085850</xdr:colOff>
      <xdr:row>12</xdr:row>
      <xdr:rowOff>85725</xdr:rowOff>
    </xdr:to>
    <xdr:grpSp>
      <xdr:nvGrpSpPr>
        <xdr:cNvPr id="75790" name="Группа 124"/>
        <xdr:cNvGrpSpPr>
          <a:grpSpLocks/>
        </xdr:cNvGrpSpPr>
      </xdr:nvGrpSpPr>
      <xdr:grpSpPr bwMode="auto">
        <a:xfrm>
          <a:off x="9982200" y="742950"/>
          <a:ext cx="2047875" cy="1695450"/>
          <a:chOff x="10410825" y="1219200"/>
          <a:chExt cx="1952646" cy="2143125"/>
        </a:xfrm>
      </xdr:grpSpPr>
      <xdr:grpSp>
        <xdr:nvGrpSpPr>
          <xdr:cNvPr id="75945" name="Группа 123"/>
          <xdr:cNvGrpSpPr>
            <a:grpSpLocks/>
          </xdr:cNvGrpSpPr>
        </xdr:nvGrpSpPr>
        <xdr:grpSpPr bwMode="auto">
          <a:xfrm>
            <a:off x="10410825" y="1219200"/>
            <a:ext cx="1952646" cy="2143125"/>
            <a:chOff x="10410825" y="1409700"/>
            <a:chExt cx="1952646" cy="1952625"/>
          </a:xfrm>
        </xdr:grpSpPr>
        <xdr:grpSp>
          <xdr:nvGrpSpPr>
            <xdr:cNvPr id="75947" name="Группа 94"/>
            <xdr:cNvGrpSpPr>
              <a:grpSpLocks/>
            </xdr:cNvGrpSpPr>
          </xdr:nvGrpSpPr>
          <xdr:grpSpPr bwMode="auto">
            <a:xfrm>
              <a:off x="10410825" y="1409700"/>
              <a:ext cx="1952646" cy="1952625"/>
              <a:chOff x="10411104" y="1409700"/>
              <a:chExt cx="1924071" cy="1952625"/>
            </a:xfrm>
          </xdr:grpSpPr>
          <xdr:grpSp>
            <xdr:nvGrpSpPr>
              <xdr:cNvPr id="75949" name="Группа 69"/>
              <xdr:cNvGrpSpPr>
                <a:grpSpLocks/>
              </xdr:cNvGrpSpPr>
            </xdr:nvGrpSpPr>
            <xdr:grpSpPr bwMode="auto">
              <a:xfrm>
                <a:off x="10411104" y="1409700"/>
                <a:ext cx="1924071" cy="1952625"/>
                <a:chOff x="10411104" y="1409700"/>
                <a:chExt cx="1924071" cy="1952625"/>
              </a:xfrm>
            </xdr:grpSpPr>
            <xdr:grpSp>
              <xdr:nvGrpSpPr>
                <xdr:cNvPr id="75951" name="Группа 127"/>
                <xdr:cNvGrpSpPr>
                  <a:grpSpLocks/>
                </xdr:cNvGrpSpPr>
              </xdr:nvGrpSpPr>
              <xdr:grpSpPr bwMode="auto">
                <a:xfrm>
                  <a:off x="10411104" y="1409700"/>
                  <a:ext cx="1924071" cy="1952625"/>
                  <a:chOff x="7458354" y="978473"/>
                  <a:chExt cx="1924071" cy="1819271"/>
                </a:xfrm>
              </xdr:grpSpPr>
              <xdr:graphicFrame macro="">
                <xdr:nvGraphicFramePr>
                  <xdr:cNvPr id="75954" name="Диаграмма 138"/>
                  <xdr:cNvGraphicFramePr>
                    <a:graphicFrameLocks/>
                  </xdr:cNvGraphicFramePr>
                </xdr:nvGraphicFramePr>
                <xdr:xfrm>
                  <a:off x="7458354" y="978473"/>
                  <a:ext cx="1924071" cy="1819271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12"/>
                  </a:graphicData>
                </a:graphic>
              </xdr:graphicFrame>
              <xdr:sp macro="" textlink="">
                <xdr:nvSpPr>
                  <xdr:cNvPr id="131" name="TextBox 130"/>
                  <xdr:cNvSpPr txBox="1"/>
                </xdr:nvSpPr>
                <xdr:spPr>
                  <a:xfrm>
                    <a:off x="8541203" y="1479284"/>
                    <a:ext cx="223729" cy="255516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squar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</a:t>
                    </a:r>
                  </a:p>
                </xdr:txBody>
              </xdr:sp>
            </xdr:grpSp>
            <xdr:sp macro="" textlink="">
              <xdr:nvSpPr>
                <xdr:cNvPr id="142" name="TextBox 141"/>
                <xdr:cNvSpPr txBox="1"/>
              </xdr:nvSpPr>
              <xdr:spPr>
                <a:xfrm>
                  <a:off x="11932462" y="1782673"/>
                  <a:ext cx="384814" cy="274245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  <xdr:cxnSp macro="">
              <xdr:nvCxnSpPr>
                <xdr:cNvPr id="68" name="Прямая соединительная линия 67"/>
                <xdr:cNvCxnSpPr/>
              </xdr:nvCxnSpPr>
              <xdr:spPr>
                <a:xfrm>
                  <a:off x="11923513" y="1793643"/>
                  <a:ext cx="250577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72" name="TextBox 71"/>
              <xdr:cNvSpPr txBox="1"/>
            </xdr:nvSpPr>
            <xdr:spPr>
              <a:xfrm>
                <a:off x="11896666" y="1629096"/>
                <a:ext cx="196882" cy="263275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22" name="Прямая соединительная линия 121"/>
            <xdr:cNvCxnSpPr/>
          </xdr:nvCxnSpPr>
          <xdr:spPr>
            <a:xfrm>
              <a:off x="11464346" y="1980130"/>
              <a:ext cx="199806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55" name="TextBox 154"/>
          <xdr:cNvSpPr txBox="1"/>
        </xdr:nvSpPr>
        <xdr:spPr>
          <a:xfrm>
            <a:off x="11409853" y="1652641"/>
            <a:ext cx="326955" cy="30100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19</xdr:col>
      <xdr:colOff>85725</xdr:colOff>
      <xdr:row>91</xdr:row>
      <xdr:rowOff>0</xdr:rowOff>
    </xdr:from>
    <xdr:to>
      <xdr:col>22</xdr:col>
      <xdr:colOff>390525</xdr:colOff>
      <xdr:row>100</xdr:row>
      <xdr:rowOff>171450</xdr:rowOff>
    </xdr:to>
    <xdr:grpSp>
      <xdr:nvGrpSpPr>
        <xdr:cNvPr id="75791" name="Группа 186"/>
        <xdr:cNvGrpSpPr>
          <a:grpSpLocks/>
        </xdr:cNvGrpSpPr>
      </xdr:nvGrpSpPr>
      <xdr:grpSpPr bwMode="auto">
        <a:xfrm>
          <a:off x="10325100" y="13773150"/>
          <a:ext cx="3086100" cy="1447800"/>
          <a:chOff x="10963275" y="26841450"/>
          <a:chExt cx="2159998" cy="2308350"/>
        </a:xfrm>
      </xdr:grpSpPr>
      <xdr:grpSp>
        <xdr:nvGrpSpPr>
          <xdr:cNvPr id="75929" name="Группа 189"/>
          <xdr:cNvGrpSpPr>
            <a:grpSpLocks/>
          </xdr:cNvGrpSpPr>
        </xdr:nvGrpSpPr>
        <xdr:grpSpPr bwMode="auto">
          <a:xfrm>
            <a:off x="10963275" y="26841450"/>
            <a:ext cx="2159998" cy="2308350"/>
            <a:chOff x="10953750" y="26841450"/>
            <a:chExt cx="2159998" cy="2308350"/>
          </a:xfrm>
        </xdr:grpSpPr>
        <xdr:grpSp>
          <xdr:nvGrpSpPr>
            <xdr:cNvPr id="75931" name="Группа 195"/>
            <xdr:cNvGrpSpPr>
              <a:grpSpLocks/>
            </xdr:cNvGrpSpPr>
          </xdr:nvGrpSpPr>
          <xdr:grpSpPr bwMode="auto">
            <a:xfrm>
              <a:off x="10953750" y="26841450"/>
              <a:ext cx="2159998" cy="2308350"/>
              <a:chOff x="10953750" y="26841450"/>
              <a:chExt cx="2159998" cy="2308350"/>
            </a:xfrm>
          </xdr:grpSpPr>
          <xdr:grpSp>
            <xdr:nvGrpSpPr>
              <xdr:cNvPr id="75933" name="Группа 197"/>
              <xdr:cNvGrpSpPr>
                <a:grpSpLocks/>
              </xdr:cNvGrpSpPr>
            </xdr:nvGrpSpPr>
            <xdr:grpSpPr bwMode="auto">
              <a:xfrm>
                <a:off x="10953750" y="26841450"/>
                <a:ext cx="2159998" cy="2308350"/>
                <a:chOff x="10953750" y="26841450"/>
                <a:chExt cx="2159998" cy="2308350"/>
              </a:xfrm>
            </xdr:grpSpPr>
            <xdr:grpSp>
              <xdr:nvGrpSpPr>
                <xdr:cNvPr id="75935" name="Группа 199"/>
                <xdr:cNvGrpSpPr>
                  <a:grpSpLocks/>
                </xdr:cNvGrpSpPr>
              </xdr:nvGrpSpPr>
              <xdr:grpSpPr bwMode="auto">
                <a:xfrm>
                  <a:off x="10953750" y="26841450"/>
                  <a:ext cx="2159998" cy="2308350"/>
                  <a:chOff x="11144250" y="20250150"/>
                  <a:chExt cx="2159998" cy="2308350"/>
                </a:xfrm>
              </xdr:grpSpPr>
              <xdr:grpSp>
                <xdr:nvGrpSpPr>
                  <xdr:cNvPr id="75937" name="Группа 201"/>
                  <xdr:cNvGrpSpPr>
                    <a:grpSpLocks/>
                  </xdr:cNvGrpSpPr>
                </xdr:nvGrpSpPr>
                <xdr:grpSpPr bwMode="auto">
                  <a:xfrm>
                    <a:off x="11144250" y="20250150"/>
                    <a:ext cx="2159998" cy="2308350"/>
                    <a:chOff x="11144250" y="20250150"/>
                    <a:chExt cx="2159998" cy="2308350"/>
                  </a:xfrm>
                </xdr:grpSpPr>
                <xdr:grpSp>
                  <xdr:nvGrpSpPr>
                    <xdr:cNvPr id="75939" name="Группа 203"/>
                    <xdr:cNvGrpSpPr>
                      <a:grpSpLocks/>
                    </xdr:cNvGrpSpPr>
                  </xdr:nvGrpSpPr>
                  <xdr:grpSpPr bwMode="auto">
                    <a:xfrm>
                      <a:off x="11144250" y="20250150"/>
                      <a:ext cx="2159998" cy="2308350"/>
                      <a:chOff x="11144242" y="7388100"/>
                      <a:chExt cx="2159998" cy="2308350"/>
                    </a:xfrm>
                  </xdr:grpSpPr>
                  <xdr:grpSp>
                    <xdr:nvGrpSpPr>
                      <xdr:cNvPr id="75941" name="Группа 205"/>
                      <xdr:cNvGrpSpPr>
                        <a:grpSpLocks/>
                      </xdr:cNvGrpSpPr>
                    </xdr:nvGrpSpPr>
                    <xdr:grpSpPr bwMode="auto">
                      <a:xfrm>
                        <a:off x="11144242" y="7388100"/>
                        <a:ext cx="2159998" cy="2308350"/>
                        <a:chOff x="29584642" y="577725"/>
                        <a:chExt cx="2159998" cy="2743200"/>
                      </a:xfrm>
                    </xdr:grpSpPr>
                    <xdr:graphicFrame macro="">
                      <xdr:nvGraphicFramePr>
                        <xdr:cNvPr id="75943" name="Диаграмма 207"/>
                        <xdr:cNvGraphicFramePr>
                          <a:graphicFrameLocks/>
                        </xdr:cNvGraphicFramePr>
                      </xdr:nvGraphicFramePr>
                      <xdr:xfrm>
                        <a:off x="29584642" y="577725"/>
                        <a:ext cx="2159998" cy="27432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13"/>
                        </a:graphicData>
                      </a:graphic>
                    </xdr:graphicFrame>
                    <xdr:sp macro="" textlink="">
                      <xdr:nvSpPr>
                        <xdr:cNvPr id="209" name="TextBox 208"/>
                        <xdr:cNvSpPr txBox="1"/>
                      </xdr:nvSpPr>
                      <xdr:spPr>
                        <a:xfrm>
                          <a:off x="30804641" y="1335714"/>
                          <a:ext cx="106667" cy="433137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sp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207" name="TextBox 206"/>
                      <xdr:cNvSpPr txBox="1"/>
                    </xdr:nvSpPr>
                    <xdr:spPr>
                      <a:xfrm>
                        <a:off x="12897574" y="7813322"/>
                        <a:ext cx="253333" cy="227798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§§</a:t>
                        </a:r>
                      </a:p>
                    </xdr:txBody>
                  </xdr:sp>
                </xdr:grpSp>
                <xdr:sp macro="" textlink="">
                  <xdr:nvSpPr>
                    <xdr:cNvPr id="205" name="TextBox 204"/>
                    <xdr:cNvSpPr txBox="1"/>
                  </xdr:nvSpPr>
                  <xdr:spPr>
                    <a:xfrm>
                      <a:off x="12344249" y="20629813"/>
                      <a:ext cx="253333" cy="258171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203" name="TextBox 202"/>
                  <xdr:cNvSpPr txBox="1"/>
                </xdr:nvSpPr>
                <xdr:spPr>
                  <a:xfrm>
                    <a:off x="11810916" y="20963916"/>
                    <a:ext cx="253333" cy="258171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cxnSp macro="">
              <xdr:nvCxnSpPr>
                <xdr:cNvPr id="201" name="Прямая соединительная линия 200"/>
                <xdr:cNvCxnSpPr/>
              </xdr:nvCxnSpPr>
              <xdr:spPr>
                <a:xfrm>
                  <a:off x="12107082" y="27251486"/>
                  <a:ext cx="206666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99" name="TextBox 198"/>
              <xdr:cNvSpPr txBox="1"/>
            </xdr:nvSpPr>
            <xdr:spPr>
              <a:xfrm>
                <a:off x="12040416" y="27054061"/>
                <a:ext cx="146667" cy="36447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197" name="Прямая соединительная линия 196"/>
            <xdr:cNvCxnSpPr/>
          </xdr:nvCxnSpPr>
          <xdr:spPr>
            <a:xfrm>
              <a:off x="12700415" y="27251486"/>
              <a:ext cx="180000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95" name="TextBox 194"/>
          <xdr:cNvSpPr txBox="1"/>
        </xdr:nvSpPr>
        <xdr:spPr>
          <a:xfrm>
            <a:off x="12649940" y="27054061"/>
            <a:ext cx="326666" cy="258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257175</xdr:colOff>
      <xdr:row>25</xdr:row>
      <xdr:rowOff>0</xdr:rowOff>
    </xdr:from>
    <xdr:to>
      <xdr:col>20</xdr:col>
      <xdr:colOff>561975</xdr:colOff>
      <xdr:row>34</xdr:row>
      <xdr:rowOff>142875</xdr:rowOff>
    </xdr:to>
    <xdr:grpSp>
      <xdr:nvGrpSpPr>
        <xdr:cNvPr id="75792" name="Группа 163"/>
        <xdr:cNvGrpSpPr>
          <a:grpSpLocks/>
        </xdr:cNvGrpSpPr>
      </xdr:nvGrpSpPr>
      <xdr:grpSpPr bwMode="auto">
        <a:xfrm>
          <a:off x="9248775" y="4229100"/>
          <a:ext cx="2257425" cy="1438275"/>
          <a:chOff x="10696575" y="7553325"/>
          <a:chExt cx="2159998" cy="2308350"/>
        </a:xfrm>
      </xdr:grpSpPr>
      <xdr:grpSp>
        <xdr:nvGrpSpPr>
          <xdr:cNvPr id="75912" name="Группа 159"/>
          <xdr:cNvGrpSpPr>
            <a:grpSpLocks/>
          </xdr:cNvGrpSpPr>
        </xdr:nvGrpSpPr>
        <xdr:grpSpPr bwMode="auto">
          <a:xfrm>
            <a:off x="10696575" y="7553325"/>
            <a:ext cx="2159998" cy="2308350"/>
            <a:chOff x="10696575" y="7553325"/>
            <a:chExt cx="2159998" cy="2308350"/>
          </a:xfrm>
        </xdr:grpSpPr>
        <xdr:grpSp>
          <xdr:nvGrpSpPr>
            <xdr:cNvPr id="75915" name="Группа 157"/>
            <xdr:cNvGrpSpPr>
              <a:grpSpLocks/>
            </xdr:cNvGrpSpPr>
          </xdr:nvGrpSpPr>
          <xdr:grpSpPr bwMode="auto">
            <a:xfrm>
              <a:off x="10696575" y="7553325"/>
              <a:ext cx="2159998" cy="2308350"/>
              <a:chOff x="10696575" y="7553325"/>
              <a:chExt cx="2159998" cy="2308350"/>
            </a:xfrm>
          </xdr:grpSpPr>
          <xdr:grpSp>
            <xdr:nvGrpSpPr>
              <xdr:cNvPr id="75917" name="Группа 126"/>
              <xdr:cNvGrpSpPr>
                <a:grpSpLocks/>
              </xdr:cNvGrpSpPr>
            </xdr:nvGrpSpPr>
            <xdr:grpSpPr bwMode="auto">
              <a:xfrm>
                <a:off x="10696575" y="7553325"/>
                <a:ext cx="2159998" cy="2308350"/>
                <a:chOff x="10696575" y="7553325"/>
                <a:chExt cx="2159998" cy="2308350"/>
              </a:xfrm>
            </xdr:grpSpPr>
            <xdr:grpSp>
              <xdr:nvGrpSpPr>
                <xdr:cNvPr id="75919" name="Группа 143"/>
                <xdr:cNvGrpSpPr>
                  <a:grpSpLocks/>
                </xdr:cNvGrpSpPr>
              </xdr:nvGrpSpPr>
              <xdr:grpSpPr bwMode="auto">
                <a:xfrm>
                  <a:off x="10696575" y="7553325"/>
                  <a:ext cx="2159998" cy="2308350"/>
                  <a:chOff x="11144242" y="7388100"/>
                  <a:chExt cx="2159998" cy="2308350"/>
                </a:xfrm>
              </xdr:grpSpPr>
              <xdr:grpSp>
                <xdr:nvGrpSpPr>
                  <xdr:cNvPr id="75921" name="Группа 146"/>
                  <xdr:cNvGrpSpPr>
                    <a:grpSpLocks/>
                  </xdr:cNvGrpSpPr>
                </xdr:nvGrpSpPr>
                <xdr:grpSpPr bwMode="auto">
                  <a:xfrm>
                    <a:off x="11144242" y="7388100"/>
                    <a:ext cx="2159998" cy="2308350"/>
                    <a:chOff x="11144242" y="7388100"/>
                    <a:chExt cx="2159998" cy="2308350"/>
                  </a:xfrm>
                </xdr:grpSpPr>
                <xdr:grpSp>
                  <xdr:nvGrpSpPr>
                    <xdr:cNvPr id="75923" name="Группа 148"/>
                    <xdr:cNvGrpSpPr>
                      <a:grpSpLocks/>
                    </xdr:cNvGrpSpPr>
                  </xdr:nvGrpSpPr>
                  <xdr:grpSpPr bwMode="auto">
                    <a:xfrm>
                      <a:off x="11144242" y="7388100"/>
                      <a:ext cx="2159998" cy="2308350"/>
                      <a:chOff x="11144242" y="7388100"/>
                      <a:chExt cx="2159998" cy="2308350"/>
                    </a:xfrm>
                  </xdr:grpSpPr>
                  <xdr:grpSp>
                    <xdr:nvGrpSpPr>
                      <xdr:cNvPr id="75925" name="Группа 150"/>
                      <xdr:cNvGrpSpPr>
                        <a:grpSpLocks/>
                      </xdr:cNvGrpSpPr>
                    </xdr:nvGrpSpPr>
                    <xdr:grpSpPr bwMode="auto">
                      <a:xfrm>
                        <a:off x="11144242" y="7388100"/>
                        <a:ext cx="2159998" cy="2308350"/>
                        <a:chOff x="29584642" y="577725"/>
                        <a:chExt cx="2159998" cy="2743200"/>
                      </a:xfrm>
                    </xdr:grpSpPr>
                    <xdr:graphicFrame macro="">
                      <xdr:nvGraphicFramePr>
                        <xdr:cNvPr id="75927" name="Диаграмма 152"/>
                        <xdr:cNvGraphicFramePr>
                          <a:graphicFrameLocks/>
                        </xdr:cNvGraphicFramePr>
                      </xdr:nvGraphicFramePr>
                      <xdr:xfrm>
                        <a:off x="29584642" y="577725"/>
                        <a:ext cx="2159998" cy="27432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14"/>
                        </a:graphicData>
                      </a:graphic>
                    </xdr:graphicFrame>
                    <xdr:sp macro="" textlink="">
                      <xdr:nvSpPr>
                        <xdr:cNvPr id="154" name="TextBox 153"/>
                        <xdr:cNvSpPr txBox="1"/>
                      </xdr:nvSpPr>
                      <xdr:spPr>
                        <a:xfrm>
                          <a:off x="30815021" y="1322567"/>
                          <a:ext cx="145823" cy="436005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sp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</a:t>
                          </a:r>
                        </a:p>
                      </xdr:txBody>
                    </xdr:sp>
                  </xdr:grpSp>
                  <xdr:cxnSp macro="">
                    <xdr:nvCxnSpPr>
                      <xdr:cNvPr id="152" name="Прямая соединительная линия 151"/>
                      <xdr:cNvCxnSpPr/>
                    </xdr:nvCxnSpPr>
                    <xdr:spPr>
                      <a:xfrm>
                        <a:off x="12283481" y="7785564"/>
                        <a:ext cx="182278" cy="0"/>
                      </a:xfrm>
                      <a:prstGeom prst="line">
                        <a:avLst/>
                      </a:prstGeom>
                      <a:ln w="15875">
                        <a:solidFill>
                          <a:schemeClr val="tx1"/>
                        </a:solidFill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  <xdr:sp macro="" textlink="">
                  <xdr:nvSpPr>
                    <xdr:cNvPr id="150" name="TextBox 149"/>
                    <xdr:cNvSpPr txBox="1"/>
                  </xdr:nvSpPr>
                  <xdr:spPr>
                    <a:xfrm>
                      <a:off x="12903228" y="7999583"/>
                      <a:ext cx="255190" cy="229306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</a:p>
                  </xdr:txBody>
                </xdr:sp>
              </xdr:grpSp>
              <xdr:sp macro="" textlink="">
                <xdr:nvSpPr>
                  <xdr:cNvPr id="148" name="TextBox 147"/>
                  <xdr:cNvSpPr txBox="1"/>
                </xdr:nvSpPr>
                <xdr:spPr>
                  <a:xfrm>
                    <a:off x="11782216" y="7923148"/>
                    <a:ext cx="255190" cy="214019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156" name="TextBox 155"/>
                <xdr:cNvSpPr txBox="1"/>
              </xdr:nvSpPr>
              <xdr:spPr>
                <a:xfrm>
                  <a:off x="11835814" y="7950789"/>
                  <a:ext cx="255190" cy="229306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157" name="TextBox 156"/>
              <xdr:cNvSpPr txBox="1"/>
            </xdr:nvSpPr>
            <xdr:spPr>
              <a:xfrm>
                <a:off x="12455561" y="7966076"/>
                <a:ext cx="255190" cy="21401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sp macro="" textlink="">
          <xdr:nvSpPr>
            <xdr:cNvPr id="159" name="TextBox 158"/>
            <xdr:cNvSpPr txBox="1"/>
          </xdr:nvSpPr>
          <xdr:spPr>
            <a:xfrm>
              <a:off x="11790245" y="7752057"/>
              <a:ext cx="200506" cy="3668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161" name="Прямая соединительная линия 160"/>
          <xdr:cNvCxnSpPr/>
        </xdr:nvCxnSpPr>
        <xdr:spPr>
          <a:xfrm>
            <a:off x="12464675" y="7950789"/>
            <a:ext cx="182278" cy="0"/>
          </a:xfrm>
          <a:prstGeom prst="line">
            <a:avLst/>
          </a:prstGeom>
          <a:ln w="158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2" name="TextBox 161"/>
          <xdr:cNvSpPr txBox="1"/>
        </xdr:nvSpPr>
        <xdr:spPr>
          <a:xfrm>
            <a:off x="12409991" y="7752057"/>
            <a:ext cx="328101" cy="2598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18</xdr:col>
      <xdr:colOff>523875</xdr:colOff>
      <xdr:row>47</xdr:row>
      <xdr:rowOff>0</xdr:rowOff>
    </xdr:from>
    <xdr:to>
      <xdr:col>22</xdr:col>
      <xdr:colOff>190500</xdr:colOff>
      <xdr:row>54</xdr:row>
      <xdr:rowOff>123825</xdr:rowOff>
    </xdr:to>
    <xdr:grpSp>
      <xdr:nvGrpSpPr>
        <xdr:cNvPr id="75793" name="Группа 174"/>
        <xdr:cNvGrpSpPr>
          <a:grpSpLocks/>
        </xdr:cNvGrpSpPr>
      </xdr:nvGrpSpPr>
      <xdr:grpSpPr bwMode="auto">
        <a:xfrm>
          <a:off x="10125075" y="7410450"/>
          <a:ext cx="3086100" cy="1123950"/>
          <a:chOff x="11572875" y="13630275"/>
          <a:chExt cx="2159998" cy="2308350"/>
        </a:xfrm>
      </xdr:grpSpPr>
      <xdr:grpSp>
        <xdr:nvGrpSpPr>
          <xdr:cNvPr id="75902" name="Группа 164"/>
          <xdr:cNvGrpSpPr>
            <a:grpSpLocks/>
          </xdr:cNvGrpSpPr>
        </xdr:nvGrpSpPr>
        <xdr:grpSpPr bwMode="auto">
          <a:xfrm>
            <a:off x="11572875" y="13630275"/>
            <a:ext cx="2159998" cy="2308350"/>
            <a:chOff x="11144242" y="7388100"/>
            <a:chExt cx="2159998" cy="2308350"/>
          </a:xfrm>
        </xdr:grpSpPr>
        <xdr:grpSp>
          <xdr:nvGrpSpPr>
            <xdr:cNvPr id="75904" name="Группа 165"/>
            <xdr:cNvGrpSpPr>
              <a:grpSpLocks/>
            </xdr:cNvGrpSpPr>
          </xdr:nvGrpSpPr>
          <xdr:grpSpPr bwMode="auto">
            <a:xfrm>
              <a:off x="11144242" y="7388100"/>
              <a:ext cx="2159998" cy="2308350"/>
              <a:chOff x="11144242" y="7388100"/>
              <a:chExt cx="2159998" cy="2308350"/>
            </a:xfrm>
          </xdr:grpSpPr>
          <xdr:grpSp>
            <xdr:nvGrpSpPr>
              <xdr:cNvPr id="75906" name="Группа 167"/>
              <xdr:cNvGrpSpPr>
                <a:grpSpLocks/>
              </xdr:cNvGrpSpPr>
            </xdr:nvGrpSpPr>
            <xdr:grpSpPr bwMode="auto">
              <a:xfrm>
                <a:off x="11144242" y="7388100"/>
                <a:ext cx="2159998" cy="2308350"/>
                <a:chOff x="11144242" y="7388100"/>
                <a:chExt cx="2159998" cy="2308350"/>
              </a:xfrm>
            </xdr:grpSpPr>
            <xdr:grpSp>
              <xdr:nvGrpSpPr>
                <xdr:cNvPr id="75908" name="Группа 169"/>
                <xdr:cNvGrpSpPr>
                  <a:grpSpLocks/>
                </xdr:cNvGrpSpPr>
              </xdr:nvGrpSpPr>
              <xdr:grpSpPr bwMode="auto">
                <a:xfrm>
                  <a:off x="11144242" y="7388100"/>
                  <a:ext cx="2159998" cy="2308350"/>
                  <a:chOff x="29584642" y="577725"/>
                  <a:chExt cx="2159998" cy="2743200"/>
                </a:xfrm>
              </xdr:grpSpPr>
              <xdr:graphicFrame macro="">
                <xdr:nvGraphicFramePr>
                  <xdr:cNvPr id="75910" name="Диаграмма 171"/>
                  <xdr:cNvGraphicFramePr>
                    <a:graphicFrameLocks/>
                  </xdr:cNvGraphicFramePr>
                </xdr:nvGraphicFramePr>
                <xdr:xfrm>
                  <a:off x="29584642" y="577725"/>
                  <a:ext cx="2159998" cy="2743200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15"/>
                  </a:graphicData>
                </a:graphic>
              </xdr:graphicFrame>
              <xdr:sp macro="" textlink="">
                <xdr:nvSpPr>
                  <xdr:cNvPr id="173" name="TextBox 172"/>
                  <xdr:cNvSpPr txBox="1"/>
                </xdr:nvSpPr>
                <xdr:spPr>
                  <a:xfrm>
                    <a:off x="30817974" y="1321644"/>
                    <a:ext cx="160000" cy="557939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sp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cxnSp macro="">
              <xdr:nvCxnSpPr>
                <xdr:cNvPr id="171" name="Прямая соединительная линия 170"/>
                <xdr:cNvCxnSpPr/>
              </xdr:nvCxnSpPr>
              <xdr:spPr>
                <a:xfrm>
                  <a:off x="12350908" y="7994531"/>
                  <a:ext cx="186666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69" name="TextBox 168"/>
              <xdr:cNvSpPr txBox="1"/>
            </xdr:nvSpPr>
            <xdr:spPr>
              <a:xfrm>
                <a:off x="12897574" y="7857595"/>
                <a:ext cx="253333" cy="215185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sp macro="" textlink="">
          <xdr:nvSpPr>
            <xdr:cNvPr id="167" name="TextBox 166"/>
            <xdr:cNvSpPr txBox="1"/>
          </xdr:nvSpPr>
          <xdr:spPr>
            <a:xfrm>
              <a:off x="12717574" y="8072780"/>
              <a:ext cx="253333" cy="2151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§§</a:t>
              </a:r>
            </a:p>
          </xdr:txBody>
        </xdr:sp>
      </xdr:grpSp>
      <xdr:sp macro="" textlink="">
        <xdr:nvSpPr>
          <xdr:cNvPr id="174" name="TextBox 173"/>
          <xdr:cNvSpPr txBox="1"/>
        </xdr:nvSpPr>
        <xdr:spPr>
          <a:xfrm>
            <a:off x="12212874" y="14060645"/>
            <a:ext cx="326666" cy="2543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19</xdr:col>
      <xdr:colOff>133350</xdr:colOff>
      <xdr:row>69</xdr:row>
      <xdr:rowOff>0</xdr:rowOff>
    </xdr:from>
    <xdr:to>
      <xdr:col>22</xdr:col>
      <xdr:colOff>400050</xdr:colOff>
      <xdr:row>78</xdr:row>
      <xdr:rowOff>95250</xdr:rowOff>
    </xdr:to>
    <xdr:grpSp>
      <xdr:nvGrpSpPr>
        <xdr:cNvPr id="75794" name="Группа 193"/>
        <xdr:cNvGrpSpPr>
          <a:grpSpLocks/>
        </xdr:cNvGrpSpPr>
      </xdr:nvGrpSpPr>
      <xdr:grpSpPr bwMode="auto">
        <a:xfrm>
          <a:off x="10372725" y="10591800"/>
          <a:ext cx="3048000" cy="1390650"/>
          <a:chOff x="11849100" y="20412075"/>
          <a:chExt cx="2159998" cy="2355975"/>
        </a:xfrm>
      </xdr:grpSpPr>
      <xdr:grpSp>
        <xdr:nvGrpSpPr>
          <xdr:cNvPr id="75886" name="Группа 175"/>
          <xdr:cNvGrpSpPr>
            <a:grpSpLocks/>
          </xdr:cNvGrpSpPr>
        </xdr:nvGrpSpPr>
        <xdr:grpSpPr bwMode="auto">
          <a:xfrm>
            <a:off x="11849100" y="20412075"/>
            <a:ext cx="2159998" cy="2355975"/>
            <a:chOff x="11144250" y="20250150"/>
            <a:chExt cx="2159998" cy="2355975"/>
          </a:xfrm>
        </xdr:grpSpPr>
        <xdr:grpSp>
          <xdr:nvGrpSpPr>
            <xdr:cNvPr id="75888" name="Группа 176"/>
            <xdr:cNvGrpSpPr>
              <a:grpSpLocks/>
            </xdr:cNvGrpSpPr>
          </xdr:nvGrpSpPr>
          <xdr:grpSpPr bwMode="auto">
            <a:xfrm>
              <a:off x="11144250" y="20297775"/>
              <a:ext cx="2159998" cy="2308350"/>
              <a:chOff x="11144250" y="20297775"/>
              <a:chExt cx="2159998" cy="2308350"/>
            </a:xfrm>
          </xdr:grpSpPr>
          <xdr:grpSp>
            <xdr:nvGrpSpPr>
              <xdr:cNvPr id="75890" name="Группа 178"/>
              <xdr:cNvGrpSpPr>
                <a:grpSpLocks/>
              </xdr:cNvGrpSpPr>
            </xdr:nvGrpSpPr>
            <xdr:grpSpPr bwMode="auto">
              <a:xfrm>
                <a:off x="11144250" y="20297775"/>
                <a:ext cx="2159998" cy="2308350"/>
                <a:chOff x="11144250" y="20297775"/>
                <a:chExt cx="2159998" cy="2308350"/>
              </a:xfrm>
            </xdr:grpSpPr>
            <xdr:grpSp>
              <xdr:nvGrpSpPr>
                <xdr:cNvPr id="75892" name="Группа 180"/>
                <xdr:cNvGrpSpPr>
                  <a:grpSpLocks/>
                </xdr:cNvGrpSpPr>
              </xdr:nvGrpSpPr>
              <xdr:grpSpPr bwMode="auto">
                <a:xfrm>
                  <a:off x="11144250" y="20297775"/>
                  <a:ext cx="2159998" cy="2308350"/>
                  <a:chOff x="11144250" y="20297775"/>
                  <a:chExt cx="2159998" cy="2308350"/>
                </a:xfrm>
              </xdr:grpSpPr>
              <xdr:grpSp>
                <xdr:nvGrpSpPr>
                  <xdr:cNvPr id="75894" name="Группа 182"/>
                  <xdr:cNvGrpSpPr>
                    <a:grpSpLocks/>
                  </xdr:cNvGrpSpPr>
                </xdr:nvGrpSpPr>
                <xdr:grpSpPr bwMode="auto">
                  <a:xfrm>
                    <a:off x="11144250" y="20297775"/>
                    <a:ext cx="2159998" cy="2308350"/>
                    <a:chOff x="11144250" y="20250150"/>
                    <a:chExt cx="2159998" cy="2308350"/>
                  </a:xfrm>
                </xdr:grpSpPr>
                <xdr:grpSp>
                  <xdr:nvGrpSpPr>
                    <xdr:cNvPr id="75896" name="Группа 184"/>
                    <xdr:cNvGrpSpPr>
                      <a:grpSpLocks/>
                    </xdr:cNvGrpSpPr>
                  </xdr:nvGrpSpPr>
                  <xdr:grpSpPr bwMode="auto">
                    <a:xfrm>
                      <a:off x="11144250" y="20250150"/>
                      <a:ext cx="2159998" cy="2308350"/>
                      <a:chOff x="11144250" y="20250150"/>
                      <a:chExt cx="2159998" cy="2308350"/>
                    </a:xfrm>
                  </xdr:grpSpPr>
                  <xdr:grpSp>
                    <xdr:nvGrpSpPr>
                      <xdr:cNvPr id="75898" name="Группа 188"/>
                      <xdr:cNvGrpSpPr>
                        <a:grpSpLocks/>
                      </xdr:cNvGrpSpPr>
                    </xdr:nvGrpSpPr>
                    <xdr:grpSpPr bwMode="auto">
                      <a:xfrm>
                        <a:off x="11144250" y="20250150"/>
                        <a:ext cx="2159998" cy="2308350"/>
                        <a:chOff x="29584642" y="577725"/>
                        <a:chExt cx="2159998" cy="2743200"/>
                      </a:xfrm>
                    </xdr:grpSpPr>
                    <xdr:graphicFrame macro="">
                      <xdr:nvGraphicFramePr>
                        <xdr:cNvPr id="75900" name="Диаграмма 190"/>
                        <xdr:cNvGraphicFramePr>
                          <a:graphicFrameLocks/>
                        </xdr:cNvGraphicFramePr>
                      </xdr:nvGraphicFramePr>
                      <xdr:xfrm>
                        <a:off x="29584642" y="577725"/>
                        <a:ext cx="2159998" cy="27432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16"/>
                        </a:graphicData>
                      </a:graphic>
                    </xdr:graphicFrame>
                    <xdr:sp macro="" textlink="">
                      <xdr:nvSpPr>
                        <xdr:cNvPr id="192" name="TextBox 191"/>
                        <xdr:cNvSpPr txBox="1"/>
                      </xdr:nvSpPr>
                      <xdr:spPr>
                        <a:xfrm>
                          <a:off x="30644391" y="1479963"/>
                          <a:ext cx="108000" cy="460240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sp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188" name="TextBox 187"/>
                      <xdr:cNvSpPr txBox="1"/>
                    </xdr:nvSpPr>
                    <xdr:spPr>
                      <a:xfrm>
                        <a:off x="12345749" y="20476851"/>
                        <a:ext cx="256500" cy="242052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§§</a:t>
                        </a:r>
                      </a:p>
                    </xdr:txBody>
                  </xdr:sp>
                </xdr:grpSp>
                <xdr:sp macro="" textlink="">
                  <xdr:nvSpPr>
                    <xdr:cNvPr id="186" name="TextBox 185"/>
                    <xdr:cNvSpPr txBox="1"/>
                  </xdr:nvSpPr>
                  <xdr:spPr>
                    <a:xfrm>
                      <a:off x="11744999" y="20767314"/>
                      <a:ext cx="256500" cy="258189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§§</a:t>
                      </a:r>
                    </a:p>
                  </xdr:txBody>
                </xdr:sp>
              </xdr:grpSp>
              <xdr:sp macro="" textlink="">
                <xdr:nvSpPr>
                  <xdr:cNvPr id="184" name="TextBox 183"/>
                  <xdr:cNvSpPr txBox="1"/>
                </xdr:nvSpPr>
                <xdr:spPr>
                  <a:xfrm>
                    <a:off x="12703499" y="20782665"/>
                    <a:ext cx="256500" cy="242052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182" name="TextBox 181"/>
                <xdr:cNvSpPr txBox="1"/>
              </xdr:nvSpPr>
              <xdr:spPr>
                <a:xfrm>
                  <a:off x="12932998" y="20895623"/>
                  <a:ext cx="256500" cy="25818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cxnSp macro="">
            <xdr:nvCxnSpPr>
              <xdr:cNvPr id="180" name="Прямая соединительная линия 179"/>
              <xdr:cNvCxnSpPr/>
            </xdr:nvCxnSpPr>
            <xdr:spPr>
              <a:xfrm>
                <a:off x="12284999" y="20492203"/>
                <a:ext cx="249750" cy="0"/>
              </a:xfrm>
              <a:prstGeom prst="line">
                <a:avLst/>
              </a:prstGeom>
              <a:ln w="1587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78" name="TextBox 177"/>
            <xdr:cNvSpPr txBox="1"/>
          </xdr:nvSpPr>
          <xdr:spPr>
            <a:xfrm>
              <a:off x="12278249" y="20250150"/>
              <a:ext cx="256500" cy="2581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193" name="TextBox 192"/>
          <xdr:cNvSpPr txBox="1"/>
        </xdr:nvSpPr>
        <xdr:spPr>
          <a:xfrm>
            <a:off x="13590598" y="20767085"/>
            <a:ext cx="256500" cy="2581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  <xdr:twoCellAnchor>
    <xdr:from>
      <xdr:col>19</xdr:col>
      <xdr:colOff>85725</xdr:colOff>
      <xdr:row>113</xdr:row>
      <xdr:rowOff>0</xdr:rowOff>
    </xdr:from>
    <xdr:to>
      <xdr:col>22</xdr:col>
      <xdr:colOff>390525</xdr:colOff>
      <xdr:row>121</xdr:row>
      <xdr:rowOff>180975</xdr:rowOff>
    </xdr:to>
    <xdr:grpSp>
      <xdr:nvGrpSpPr>
        <xdr:cNvPr id="75795" name="Группа 209"/>
        <xdr:cNvGrpSpPr>
          <a:grpSpLocks/>
        </xdr:cNvGrpSpPr>
      </xdr:nvGrpSpPr>
      <xdr:grpSpPr bwMode="auto">
        <a:xfrm>
          <a:off x="10325100" y="16954500"/>
          <a:ext cx="3086100" cy="1295400"/>
          <a:chOff x="10963275" y="29584650"/>
          <a:chExt cx="2159998" cy="2308350"/>
        </a:xfrm>
      </xdr:grpSpPr>
      <xdr:grpSp>
        <xdr:nvGrpSpPr>
          <xdr:cNvPr id="75880" name="Группа 212"/>
          <xdr:cNvGrpSpPr>
            <a:grpSpLocks/>
          </xdr:cNvGrpSpPr>
        </xdr:nvGrpSpPr>
        <xdr:grpSpPr bwMode="auto">
          <a:xfrm>
            <a:off x="10963275" y="29584650"/>
            <a:ext cx="2159998" cy="2308350"/>
            <a:chOff x="11144242" y="7388100"/>
            <a:chExt cx="2159998" cy="2308350"/>
          </a:xfrm>
        </xdr:grpSpPr>
        <xdr:grpSp>
          <xdr:nvGrpSpPr>
            <xdr:cNvPr id="75882" name="Группа 214"/>
            <xdr:cNvGrpSpPr>
              <a:grpSpLocks/>
            </xdr:cNvGrpSpPr>
          </xdr:nvGrpSpPr>
          <xdr:grpSpPr bwMode="auto">
            <a:xfrm>
              <a:off x="11144242" y="7388100"/>
              <a:ext cx="2159998" cy="2308350"/>
              <a:chOff x="29584642" y="577725"/>
              <a:chExt cx="2159998" cy="2743200"/>
            </a:xfrm>
          </xdr:grpSpPr>
          <xdr:graphicFrame macro="">
            <xdr:nvGraphicFramePr>
              <xdr:cNvPr id="75884" name="Диаграмма 216"/>
              <xdr:cNvGraphicFramePr>
                <a:graphicFrameLocks/>
              </xdr:cNvGraphicFramePr>
            </xdr:nvGraphicFramePr>
            <xdr:xfrm>
              <a:off x="29584642" y="577725"/>
              <a:ext cx="2159998" cy="27432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7"/>
              </a:graphicData>
            </a:graphic>
          </xdr:graphicFrame>
          <xdr:sp macro="" textlink="">
            <xdr:nvSpPr>
              <xdr:cNvPr id="218" name="TextBox 217"/>
              <xdr:cNvSpPr txBox="1"/>
            </xdr:nvSpPr>
            <xdr:spPr>
              <a:xfrm>
                <a:off x="30804641" y="1344207"/>
                <a:ext cx="106667" cy="48409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sp macro="" textlink="">
          <xdr:nvSpPr>
            <xdr:cNvPr id="216" name="TextBox 215"/>
            <xdr:cNvSpPr txBox="1"/>
          </xdr:nvSpPr>
          <xdr:spPr>
            <a:xfrm>
              <a:off x="11757575" y="7710590"/>
              <a:ext cx="260000" cy="2206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§§</a:t>
              </a:r>
            </a:p>
          </xdr:txBody>
        </xdr:sp>
      </xdr:grpSp>
      <xdr:sp macro="" textlink="">
        <xdr:nvSpPr>
          <xdr:cNvPr id="212" name="TextBox 211"/>
          <xdr:cNvSpPr txBox="1"/>
        </xdr:nvSpPr>
        <xdr:spPr>
          <a:xfrm>
            <a:off x="12009941" y="30314496"/>
            <a:ext cx="253333" cy="2545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15</xdr:col>
      <xdr:colOff>57150</xdr:colOff>
      <xdr:row>14</xdr:row>
      <xdr:rowOff>0</xdr:rowOff>
    </xdr:from>
    <xdr:to>
      <xdr:col>18</xdr:col>
      <xdr:colOff>390525</xdr:colOff>
      <xdr:row>24</xdr:row>
      <xdr:rowOff>133350</xdr:rowOff>
    </xdr:to>
    <xdr:grpSp>
      <xdr:nvGrpSpPr>
        <xdr:cNvPr id="75796" name="Группа 63"/>
        <xdr:cNvGrpSpPr>
          <a:grpSpLocks/>
        </xdr:cNvGrpSpPr>
      </xdr:nvGrpSpPr>
      <xdr:grpSpPr bwMode="auto">
        <a:xfrm>
          <a:off x="7829550" y="2638425"/>
          <a:ext cx="2162175" cy="1581150"/>
          <a:chOff x="8582017" y="4343400"/>
          <a:chExt cx="2159998" cy="2371725"/>
        </a:xfrm>
      </xdr:grpSpPr>
      <xdr:grpSp>
        <xdr:nvGrpSpPr>
          <xdr:cNvPr id="75874" name="Группа 9"/>
          <xdr:cNvGrpSpPr>
            <a:grpSpLocks/>
          </xdr:cNvGrpSpPr>
        </xdr:nvGrpSpPr>
        <xdr:grpSpPr bwMode="auto">
          <a:xfrm>
            <a:off x="8582017" y="4406775"/>
            <a:ext cx="2159998" cy="2308350"/>
            <a:chOff x="29584642" y="577725"/>
            <a:chExt cx="2159998" cy="2743200"/>
          </a:xfrm>
        </xdr:grpSpPr>
        <xdr:grpSp>
          <xdr:nvGrpSpPr>
            <xdr:cNvPr id="75876" name="Группа 10"/>
            <xdr:cNvGrpSpPr>
              <a:grpSpLocks/>
            </xdr:cNvGrpSpPr>
          </xdr:nvGrpSpPr>
          <xdr:grpSpPr bwMode="auto">
            <a:xfrm>
              <a:off x="29584642" y="577725"/>
              <a:ext cx="2159998" cy="2743200"/>
              <a:chOff x="19802475" y="342900"/>
              <a:chExt cx="4600575" cy="2743200"/>
            </a:xfrm>
          </xdr:grpSpPr>
          <xdr:graphicFrame macro="">
            <xdr:nvGraphicFramePr>
              <xdr:cNvPr id="75878" name="Диаграмма 12"/>
              <xdr:cNvGraphicFramePr>
                <a:graphicFrameLocks/>
              </xdr:cNvGraphicFramePr>
            </xdr:nvGraphicFramePr>
            <xdr:xfrm>
              <a:off x="19802475" y="342900"/>
              <a:ext cx="4600575" cy="27432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8"/>
              </a:graphicData>
            </a:graphic>
          </xdr:graphicFrame>
          <xdr:cxnSp macro="">
            <xdr:nvCxnSpPr>
              <xdr:cNvPr id="14" name="Прямая соединительная линия 13"/>
              <xdr:cNvCxnSpPr/>
            </xdr:nvCxnSpPr>
            <xdr:spPr>
              <a:xfrm>
                <a:off x="22214230" y="709040"/>
                <a:ext cx="486404" cy="0"/>
              </a:xfrm>
              <a:prstGeom prst="line">
                <a:avLst/>
              </a:prstGeom>
              <a:ln w="1587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2" name="TextBox 11"/>
            <xdr:cNvSpPr txBox="1"/>
          </xdr:nvSpPr>
          <xdr:spPr>
            <a:xfrm>
              <a:off x="30802614" y="960844"/>
              <a:ext cx="152247" cy="407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</a:t>
              </a:r>
            </a:p>
          </xdr:txBody>
        </xdr:sp>
      </xdr:grpSp>
      <xdr:sp macro="" textlink="">
        <xdr:nvSpPr>
          <xdr:cNvPr id="53" name="TextBox 52"/>
          <xdr:cNvSpPr txBox="1"/>
        </xdr:nvSpPr>
        <xdr:spPr>
          <a:xfrm>
            <a:off x="9505012" y="4343400"/>
            <a:ext cx="732687" cy="3429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SRM1650B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17</xdr:col>
      <xdr:colOff>409575</xdr:colOff>
      <xdr:row>14</xdr:row>
      <xdr:rowOff>0</xdr:rowOff>
    </xdr:from>
    <xdr:to>
      <xdr:col>20</xdr:col>
      <xdr:colOff>619125</xdr:colOff>
      <xdr:row>23</xdr:row>
      <xdr:rowOff>180975</xdr:rowOff>
    </xdr:to>
    <xdr:grpSp>
      <xdr:nvGrpSpPr>
        <xdr:cNvPr id="75797" name="Группа 228"/>
        <xdr:cNvGrpSpPr>
          <a:grpSpLocks/>
        </xdr:cNvGrpSpPr>
      </xdr:nvGrpSpPr>
      <xdr:grpSpPr bwMode="auto">
        <a:xfrm>
          <a:off x="9401175" y="2638425"/>
          <a:ext cx="2162175" cy="1447800"/>
          <a:chOff x="10877542" y="4349625"/>
          <a:chExt cx="2159998" cy="2308350"/>
        </a:xfrm>
      </xdr:grpSpPr>
      <xdr:grpSp>
        <xdr:nvGrpSpPr>
          <xdr:cNvPr id="75863" name="Группа 226"/>
          <xdr:cNvGrpSpPr>
            <a:grpSpLocks/>
          </xdr:cNvGrpSpPr>
        </xdr:nvGrpSpPr>
        <xdr:grpSpPr bwMode="auto">
          <a:xfrm>
            <a:off x="10877542" y="4349625"/>
            <a:ext cx="2159998" cy="2308350"/>
            <a:chOff x="10877542" y="4349625"/>
            <a:chExt cx="2159998" cy="2308350"/>
          </a:xfrm>
        </xdr:grpSpPr>
        <xdr:grpSp>
          <xdr:nvGrpSpPr>
            <xdr:cNvPr id="75865" name="Группа 66"/>
            <xdr:cNvGrpSpPr>
              <a:grpSpLocks/>
            </xdr:cNvGrpSpPr>
          </xdr:nvGrpSpPr>
          <xdr:grpSpPr bwMode="auto">
            <a:xfrm>
              <a:off x="10877542" y="4349625"/>
              <a:ext cx="2159998" cy="2308350"/>
              <a:chOff x="10877542" y="4349625"/>
              <a:chExt cx="2159998" cy="2308350"/>
            </a:xfrm>
          </xdr:grpSpPr>
          <xdr:grpSp>
            <xdr:nvGrpSpPr>
              <xdr:cNvPr id="75867" name="Группа 213"/>
              <xdr:cNvGrpSpPr>
                <a:grpSpLocks/>
              </xdr:cNvGrpSpPr>
            </xdr:nvGrpSpPr>
            <xdr:grpSpPr bwMode="auto">
              <a:xfrm>
                <a:off x="10877542" y="4349625"/>
                <a:ext cx="2159998" cy="2308350"/>
                <a:chOff x="29584642" y="577725"/>
                <a:chExt cx="2159998" cy="2743200"/>
              </a:xfrm>
            </xdr:grpSpPr>
            <xdr:grpSp>
              <xdr:nvGrpSpPr>
                <xdr:cNvPr id="75870" name="Группа 219"/>
                <xdr:cNvGrpSpPr>
                  <a:grpSpLocks/>
                </xdr:cNvGrpSpPr>
              </xdr:nvGrpSpPr>
              <xdr:grpSpPr bwMode="auto">
                <a:xfrm>
                  <a:off x="29584642" y="577725"/>
                  <a:ext cx="2159998" cy="2743200"/>
                  <a:chOff x="19802475" y="342900"/>
                  <a:chExt cx="4600575" cy="2743200"/>
                </a:xfrm>
              </xdr:grpSpPr>
              <xdr:graphicFrame macro="">
                <xdr:nvGraphicFramePr>
                  <xdr:cNvPr id="75872" name="Диаграмма 221"/>
                  <xdr:cNvGraphicFramePr>
                    <a:graphicFrameLocks/>
                  </xdr:cNvGraphicFramePr>
                </xdr:nvGraphicFramePr>
                <xdr:xfrm>
                  <a:off x="19802475" y="342900"/>
                  <a:ext cx="4600575" cy="2743200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19"/>
                  </a:graphicData>
                </a:graphic>
              </xdr:graphicFrame>
              <xdr:cxnSp macro="">
                <xdr:nvCxnSpPr>
                  <xdr:cNvPr id="223" name="Прямая соединительная линия 222"/>
                  <xdr:cNvCxnSpPr/>
                </xdr:nvCxnSpPr>
                <xdr:spPr>
                  <a:xfrm>
                    <a:off x="22275031" y="1461837"/>
                    <a:ext cx="486404" cy="0"/>
                  </a:xfrm>
                  <a:prstGeom prst="line">
                    <a:avLst/>
                  </a:prstGeom>
                  <a:ln w="15875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sp macro="" textlink="">
              <xdr:nvSpPr>
                <xdr:cNvPr id="221" name="TextBox 220"/>
                <xdr:cNvSpPr txBox="1"/>
              </xdr:nvSpPr>
              <xdr:spPr>
                <a:xfrm>
                  <a:off x="30231690" y="1209383"/>
                  <a:ext cx="228370" cy="43313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224" name="TextBox 223"/>
              <xdr:cNvSpPr txBox="1"/>
            </xdr:nvSpPr>
            <xdr:spPr>
              <a:xfrm>
                <a:off x="12085999" y="5321562"/>
                <a:ext cx="323524" cy="24298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  <xdr:sp macro="" textlink="">
            <xdr:nvSpPr>
              <xdr:cNvPr id="225" name="TextBox 224"/>
              <xdr:cNvSpPr txBox="1"/>
            </xdr:nvSpPr>
            <xdr:spPr>
              <a:xfrm>
                <a:off x="12618862" y="4805220"/>
                <a:ext cx="323524" cy="25817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cxnSp macro="">
          <xdr:nvCxnSpPr>
            <xdr:cNvPr id="226" name="Прямая соединительная линия 225"/>
            <xdr:cNvCxnSpPr/>
          </xdr:nvCxnSpPr>
          <xdr:spPr>
            <a:xfrm>
              <a:off x="12571285" y="4774847"/>
              <a:ext cx="228370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28" name="TextBox 227"/>
          <xdr:cNvSpPr txBox="1"/>
        </xdr:nvSpPr>
        <xdr:spPr>
          <a:xfrm>
            <a:off x="12552254" y="4577423"/>
            <a:ext cx="209339" cy="3644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18</xdr:col>
      <xdr:colOff>38100</xdr:colOff>
      <xdr:row>36</xdr:row>
      <xdr:rowOff>0</xdr:rowOff>
    </xdr:from>
    <xdr:to>
      <xdr:col>21</xdr:col>
      <xdr:colOff>219075</xdr:colOff>
      <xdr:row>43</xdr:row>
      <xdr:rowOff>152400</xdr:rowOff>
    </xdr:to>
    <xdr:grpSp>
      <xdr:nvGrpSpPr>
        <xdr:cNvPr id="75798" name="Группа 242"/>
        <xdr:cNvGrpSpPr>
          <a:grpSpLocks/>
        </xdr:cNvGrpSpPr>
      </xdr:nvGrpSpPr>
      <xdr:grpSpPr bwMode="auto">
        <a:xfrm>
          <a:off x="9639300" y="5819775"/>
          <a:ext cx="2733675" cy="1152525"/>
          <a:chOff x="11115667" y="10417050"/>
          <a:chExt cx="2159998" cy="2308350"/>
        </a:xfrm>
      </xdr:grpSpPr>
      <xdr:grpSp>
        <xdr:nvGrpSpPr>
          <xdr:cNvPr id="75853" name="Группа 240"/>
          <xdr:cNvGrpSpPr>
            <a:grpSpLocks/>
          </xdr:cNvGrpSpPr>
        </xdr:nvGrpSpPr>
        <xdr:grpSpPr bwMode="auto">
          <a:xfrm>
            <a:off x="11115667" y="10417050"/>
            <a:ext cx="2159998" cy="2308350"/>
            <a:chOff x="11115667" y="10417050"/>
            <a:chExt cx="2159998" cy="2308350"/>
          </a:xfrm>
        </xdr:grpSpPr>
        <xdr:grpSp>
          <xdr:nvGrpSpPr>
            <xdr:cNvPr id="75855" name="Группа 237"/>
            <xdr:cNvGrpSpPr>
              <a:grpSpLocks/>
            </xdr:cNvGrpSpPr>
          </xdr:nvGrpSpPr>
          <xdr:grpSpPr bwMode="auto">
            <a:xfrm>
              <a:off x="11115667" y="10417050"/>
              <a:ext cx="2159998" cy="2308350"/>
              <a:chOff x="11115667" y="10417050"/>
              <a:chExt cx="2159998" cy="2308350"/>
            </a:xfrm>
          </xdr:grpSpPr>
          <xdr:grpSp>
            <xdr:nvGrpSpPr>
              <xdr:cNvPr id="75857" name="Группа 229"/>
              <xdr:cNvGrpSpPr>
                <a:grpSpLocks/>
              </xdr:cNvGrpSpPr>
            </xdr:nvGrpSpPr>
            <xdr:grpSpPr bwMode="auto">
              <a:xfrm>
                <a:off x="11115667" y="10417050"/>
                <a:ext cx="2159998" cy="2308350"/>
                <a:chOff x="11144242" y="7388100"/>
                <a:chExt cx="2159998" cy="2308350"/>
              </a:xfrm>
            </xdr:grpSpPr>
            <xdr:grpSp>
              <xdr:nvGrpSpPr>
                <xdr:cNvPr id="75859" name="Группа 232"/>
                <xdr:cNvGrpSpPr>
                  <a:grpSpLocks/>
                </xdr:cNvGrpSpPr>
              </xdr:nvGrpSpPr>
              <xdr:grpSpPr bwMode="auto">
                <a:xfrm>
                  <a:off x="11144242" y="7388100"/>
                  <a:ext cx="2159998" cy="2308350"/>
                  <a:chOff x="29584642" y="577725"/>
                  <a:chExt cx="2159998" cy="2743200"/>
                </a:xfrm>
              </xdr:grpSpPr>
              <xdr:graphicFrame macro="">
                <xdr:nvGraphicFramePr>
                  <xdr:cNvPr id="75861" name="Диаграмма 234"/>
                  <xdr:cNvGraphicFramePr>
                    <a:graphicFrameLocks/>
                  </xdr:cNvGraphicFramePr>
                </xdr:nvGraphicFramePr>
                <xdr:xfrm>
                  <a:off x="29584642" y="577725"/>
                  <a:ext cx="2159998" cy="2743200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20"/>
                  </a:graphicData>
                </a:graphic>
              </xdr:graphicFrame>
              <xdr:sp macro="" textlink="">
                <xdr:nvSpPr>
                  <xdr:cNvPr id="236" name="TextBox 235"/>
                  <xdr:cNvSpPr txBox="1"/>
                </xdr:nvSpPr>
                <xdr:spPr>
                  <a:xfrm>
                    <a:off x="30773770" y="1189844"/>
                    <a:ext cx="180627" cy="544106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sp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232" name="TextBox 231"/>
                <xdr:cNvSpPr txBox="1"/>
              </xdr:nvSpPr>
              <xdr:spPr>
                <a:xfrm>
                  <a:off x="11776437" y="7731491"/>
                  <a:ext cx="248362" cy="22892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237" name="TextBox 236"/>
              <xdr:cNvSpPr txBox="1"/>
            </xdr:nvSpPr>
            <xdr:spPr>
              <a:xfrm>
                <a:off x="12839150" y="11046600"/>
                <a:ext cx="323623" cy="267082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cxnSp macro="">
          <xdr:nvCxnSpPr>
            <xdr:cNvPr id="240" name="Прямая соединительная линия 239"/>
            <xdr:cNvCxnSpPr/>
          </xdr:nvCxnSpPr>
          <xdr:spPr>
            <a:xfrm>
              <a:off x="12809045" y="10970291"/>
              <a:ext cx="218258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42" name="TextBox 241"/>
          <xdr:cNvSpPr txBox="1"/>
        </xdr:nvSpPr>
        <xdr:spPr>
          <a:xfrm>
            <a:off x="12778941" y="10760441"/>
            <a:ext cx="165575" cy="45785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19</xdr:col>
      <xdr:colOff>0</xdr:colOff>
      <xdr:row>58</xdr:row>
      <xdr:rowOff>0</xdr:rowOff>
    </xdr:from>
    <xdr:to>
      <xdr:col>22</xdr:col>
      <xdr:colOff>209550</xdr:colOff>
      <xdr:row>67</xdr:row>
      <xdr:rowOff>142875</xdr:rowOff>
    </xdr:to>
    <xdr:grpSp>
      <xdr:nvGrpSpPr>
        <xdr:cNvPr id="75799" name="Группа 122"/>
        <xdr:cNvGrpSpPr>
          <a:grpSpLocks/>
        </xdr:cNvGrpSpPr>
      </xdr:nvGrpSpPr>
      <xdr:grpSpPr bwMode="auto">
        <a:xfrm>
          <a:off x="10239375" y="9001125"/>
          <a:ext cx="2990850" cy="1438275"/>
          <a:chOff x="11715750" y="17268825"/>
          <a:chExt cx="2159998" cy="2308350"/>
        </a:xfrm>
      </xdr:grpSpPr>
      <xdr:grpSp>
        <xdr:nvGrpSpPr>
          <xdr:cNvPr id="75841" name="Группа 254"/>
          <xdr:cNvGrpSpPr>
            <a:grpSpLocks/>
          </xdr:cNvGrpSpPr>
        </xdr:nvGrpSpPr>
        <xdr:grpSpPr bwMode="auto">
          <a:xfrm>
            <a:off x="11715750" y="17268825"/>
            <a:ext cx="2159998" cy="2308350"/>
            <a:chOff x="11715750" y="17268825"/>
            <a:chExt cx="2159998" cy="2308350"/>
          </a:xfrm>
        </xdr:grpSpPr>
        <xdr:grpSp>
          <xdr:nvGrpSpPr>
            <xdr:cNvPr id="75843" name="Группа 251"/>
            <xdr:cNvGrpSpPr>
              <a:grpSpLocks/>
            </xdr:cNvGrpSpPr>
          </xdr:nvGrpSpPr>
          <xdr:grpSpPr bwMode="auto">
            <a:xfrm>
              <a:off x="11715750" y="17268825"/>
              <a:ext cx="2159998" cy="2308350"/>
              <a:chOff x="11715750" y="17268825"/>
              <a:chExt cx="2159998" cy="2308350"/>
            </a:xfrm>
          </xdr:grpSpPr>
          <xdr:grpSp>
            <xdr:nvGrpSpPr>
              <xdr:cNvPr id="75845" name="Группа 249"/>
              <xdr:cNvGrpSpPr>
                <a:grpSpLocks/>
              </xdr:cNvGrpSpPr>
            </xdr:nvGrpSpPr>
            <xdr:grpSpPr bwMode="auto">
              <a:xfrm>
                <a:off x="11715750" y="17268825"/>
                <a:ext cx="2159998" cy="2308350"/>
                <a:chOff x="11715750" y="17268825"/>
                <a:chExt cx="2159998" cy="2308350"/>
              </a:xfrm>
            </xdr:grpSpPr>
            <xdr:grpSp>
              <xdr:nvGrpSpPr>
                <xdr:cNvPr id="75847" name="Группа 243"/>
                <xdr:cNvGrpSpPr>
                  <a:grpSpLocks/>
                </xdr:cNvGrpSpPr>
              </xdr:nvGrpSpPr>
              <xdr:grpSpPr bwMode="auto">
                <a:xfrm>
                  <a:off x="11715750" y="17268825"/>
                  <a:ext cx="2159998" cy="2308350"/>
                  <a:chOff x="11144242" y="7388100"/>
                  <a:chExt cx="2159998" cy="2308350"/>
                </a:xfrm>
              </xdr:grpSpPr>
              <xdr:grpSp>
                <xdr:nvGrpSpPr>
                  <xdr:cNvPr id="75849" name="Группа 244"/>
                  <xdr:cNvGrpSpPr>
                    <a:grpSpLocks/>
                  </xdr:cNvGrpSpPr>
                </xdr:nvGrpSpPr>
                <xdr:grpSpPr bwMode="auto">
                  <a:xfrm>
                    <a:off x="11144242" y="7388100"/>
                    <a:ext cx="2159998" cy="2308350"/>
                    <a:chOff x="29584642" y="577725"/>
                    <a:chExt cx="2159998" cy="2743200"/>
                  </a:xfrm>
                </xdr:grpSpPr>
                <xdr:graphicFrame macro="">
                  <xdr:nvGraphicFramePr>
                    <xdr:cNvPr id="75851" name="Диаграмма 246"/>
                    <xdr:cNvGraphicFramePr>
                      <a:graphicFrameLocks/>
                    </xdr:cNvGraphicFramePr>
                  </xdr:nvGraphicFramePr>
                  <xdr:xfrm>
                    <a:off x="29584642" y="577725"/>
                    <a:ext cx="2159998" cy="274320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21"/>
                    </a:graphicData>
                  </a:graphic>
                </xdr:graphicFrame>
                <xdr:sp macro="" textlink="">
                  <xdr:nvSpPr>
                    <xdr:cNvPr id="248" name="TextBox 247"/>
                    <xdr:cNvSpPr txBox="1"/>
                  </xdr:nvSpPr>
                  <xdr:spPr>
                    <a:xfrm>
                      <a:off x="30650883" y="1776740"/>
                      <a:ext cx="110064" cy="436005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sp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</a:p>
                  </xdr:txBody>
                </xdr:sp>
              </xdr:grpSp>
              <xdr:sp macro="" textlink="">
                <xdr:nvSpPr>
                  <xdr:cNvPr id="246" name="TextBox 245"/>
                  <xdr:cNvSpPr txBox="1"/>
                </xdr:nvSpPr>
                <xdr:spPr>
                  <a:xfrm>
                    <a:off x="11770229" y="8076019"/>
                    <a:ext cx="254522" cy="214019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249" name="TextBox 248"/>
                <xdr:cNvSpPr txBox="1"/>
              </xdr:nvSpPr>
              <xdr:spPr>
                <a:xfrm>
                  <a:off x="12926450" y="17528705"/>
                  <a:ext cx="254522" cy="229306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</a:t>
                  </a:r>
                </a:p>
              </xdr:txBody>
            </xdr:sp>
          </xdr:grpSp>
          <xdr:sp macro="" textlink="">
            <xdr:nvSpPr>
              <xdr:cNvPr id="251" name="TextBox 250"/>
              <xdr:cNvSpPr txBox="1"/>
            </xdr:nvSpPr>
            <xdr:spPr>
              <a:xfrm>
                <a:off x="13449252" y="17742725"/>
                <a:ext cx="254522" cy="22930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§§</a:t>
                </a:r>
              </a:p>
            </xdr:txBody>
          </xdr:sp>
        </xdr:grpSp>
        <xdr:cxnSp macro="">
          <xdr:nvCxnSpPr>
            <xdr:cNvPr id="254" name="Прямая соединительная линия 253"/>
            <xdr:cNvCxnSpPr/>
          </xdr:nvCxnSpPr>
          <xdr:spPr>
            <a:xfrm>
              <a:off x="13401099" y="17666289"/>
              <a:ext cx="268280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20" name="TextBox 119"/>
          <xdr:cNvSpPr txBox="1"/>
        </xdr:nvSpPr>
        <xdr:spPr>
          <a:xfrm>
            <a:off x="13387341" y="17467557"/>
            <a:ext cx="151337" cy="36689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19</xdr:col>
      <xdr:colOff>152400</xdr:colOff>
      <xdr:row>80</xdr:row>
      <xdr:rowOff>0</xdr:rowOff>
    </xdr:from>
    <xdr:to>
      <xdr:col>22</xdr:col>
      <xdr:colOff>390525</xdr:colOff>
      <xdr:row>88</xdr:row>
      <xdr:rowOff>161925</xdr:rowOff>
    </xdr:to>
    <xdr:grpSp>
      <xdr:nvGrpSpPr>
        <xdr:cNvPr id="75800" name="Группа 276"/>
        <xdr:cNvGrpSpPr>
          <a:grpSpLocks/>
        </xdr:cNvGrpSpPr>
      </xdr:nvGrpSpPr>
      <xdr:grpSpPr bwMode="auto">
        <a:xfrm>
          <a:off x="10391775" y="12182475"/>
          <a:ext cx="3019425" cy="1295400"/>
          <a:chOff x="11868150" y="23574375"/>
          <a:chExt cx="2188573" cy="2308350"/>
        </a:xfrm>
      </xdr:grpSpPr>
      <xdr:grpSp>
        <xdr:nvGrpSpPr>
          <xdr:cNvPr id="75825" name="Группа 274"/>
          <xdr:cNvGrpSpPr>
            <a:grpSpLocks/>
          </xdr:cNvGrpSpPr>
        </xdr:nvGrpSpPr>
        <xdr:grpSpPr bwMode="auto">
          <a:xfrm>
            <a:off x="11868150" y="23574375"/>
            <a:ext cx="2188573" cy="2308350"/>
            <a:chOff x="11868150" y="23574375"/>
            <a:chExt cx="2188573" cy="2308350"/>
          </a:xfrm>
        </xdr:grpSpPr>
        <xdr:grpSp>
          <xdr:nvGrpSpPr>
            <xdr:cNvPr id="75827" name="Группа 271"/>
            <xdr:cNvGrpSpPr>
              <a:grpSpLocks/>
            </xdr:cNvGrpSpPr>
          </xdr:nvGrpSpPr>
          <xdr:grpSpPr bwMode="auto">
            <a:xfrm>
              <a:off x="11868150" y="23574375"/>
              <a:ext cx="2188573" cy="2308350"/>
              <a:chOff x="11868150" y="23574375"/>
              <a:chExt cx="2188573" cy="2308350"/>
            </a:xfrm>
          </xdr:grpSpPr>
          <xdr:grpSp>
            <xdr:nvGrpSpPr>
              <xdr:cNvPr id="75829" name="Группа 269"/>
              <xdr:cNvGrpSpPr>
                <a:grpSpLocks/>
              </xdr:cNvGrpSpPr>
            </xdr:nvGrpSpPr>
            <xdr:grpSpPr bwMode="auto">
              <a:xfrm>
                <a:off x="11868150" y="23574375"/>
                <a:ext cx="2188573" cy="2308350"/>
                <a:chOff x="11868150" y="23574375"/>
                <a:chExt cx="2188573" cy="2308350"/>
              </a:xfrm>
            </xdr:grpSpPr>
            <xdr:grpSp>
              <xdr:nvGrpSpPr>
                <xdr:cNvPr id="75831" name="Группа 255"/>
                <xdr:cNvGrpSpPr>
                  <a:grpSpLocks/>
                </xdr:cNvGrpSpPr>
              </xdr:nvGrpSpPr>
              <xdr:grpSpPr bwMode="auto">
                <a:xfrm>
                  <a:off x="11868150" y="23574375"/>
                  <a:ext cx="2188573" cy="2308350"/>
                  <a:chOff x="11144250" y="20250150"/>
                  <a:chExt cx="2159998" cy="2308350"/>
                </a:xfrm>
              </xdr:grpSpPr>
              <xdr:grpSp>
                <xdr:nvGrpSpPr>
                  <xdr:cNvPr id="75833" name="Группа 256"/>
                  <xdr:cNvGrpSpPr>
                    <a:grpSpLocks/>
                  </xdr:cNvGrpSpPr>
                </xdr:nvGrpSpPr>
                <xdr:grpSpPr bwMode="auto">
                  <a:xfrm>
                    <a:off x="11144250" y="20250150"/>
                    <a:ext cx="2159998" cy="2308350"/>
                    <a:chOff x="11144250" y="20250150"/>
                    <a:chExt cx="2159998" cy="2308350"/>
                  </a:xfrm>
                </xdr:grpSpPr>
                <xdr:grpSp>
                  <xdr:nvGrpSpPr>
                    <xdr:cNvPr id="75835" name="Группа 258"/>
                    <xdr:cNvGrpSpPr>
                      <a:grpSpLocks/>
                    </xdr:cNvGrpSpPr>
                  </xdr:nvGrpSpPr>
                  <xdr:grpSpPr bwMode="auto">
                    <a:xfrm>
                      <a:off x="11144250" y="20250150"/>
                      <a:ext cx="2159998" cy="2308350"/>
                      <a:chOff x="11144242" y="7388100"/>
                      <a:chExt cx="2159998" cy="2308350"/>
                    </a:xfrm>
                  </xdr:grpSpPr>
                  <xdr:grpSp>
                    <xdr:nvGrpSpPr>
                      <xdr:cNvPr id="75837" name="Группа 260"/>
                      <xdr:cNvGrpSpPr>
                        <a:grpSpLocks/>
                      </xdr:cNvGrpSpPr>
                    </xdr:nvGrpSpPr>
                    <xdr:grpSpPr bwMode="auto">
                      <a:xfrm>
                        <a:off x="11144242" y="7388100"/>
                        <a:ext cx="2159998" cy="2308350"/>
                        <a:chOff x="29584642" y="577725"/>
                        <a:chExt cx="2159998" cy="2743200"/>
                      </a:xfrm>
                    </xdr:grpSpPr>
                    <xdr:graphicFrame macro="">
                      <xdr:nvGraphicFramePr>
                        <xdr:cNvPr id="75839" name="Диаграмма 262"/>
                        <xdr:cNvGraphicFramePr>
                          <a:graphicFrameLocks/>
                        </xdr:cNvGraphicFramePr>
                      </xdr:nvGraphicFramePr>
                      <xdr:xfrm>
                        <a:off x="29584642" y="577725"/>
                        <a:ext cx="2159998" cy="2743200"/>
                      </xdr:xfrm>
                      <a:graphic>
                        <a:graphicData uri="http://schemas.openxmlformats.org/drawingml/2006/chart">
                          <c:chart xmlns:c="http://schemas.openxmlformats.org/drawingml/2006/chart" xmlns:r="http://schemas.openxmlformats.org/officeDocument/2006/relationships" r:id="rId22"/>
                        </a:graphicData>
                      </a:graphic>
                    </xdr:graphicFrame>
                    <xdr:sp macro="" textlink="">
                      <xdr:nvSpPr>
                        <xdr:cNvPr id="264" name="TextBox 263"/>
                        <xdr:cNvSpPr txBox="1"/>
                      </xdr:nvSpPr>
                      <xdr:spPr>
                        <a:xfrm>
                          <a:off x="31328994" y="1283696"/>
                          <a:ext cx="163533" cy="484094"/>
                        </a:xfrm>
                        <a:prstGeom prst="rect">
                          <a:avLst/>
                        </a:prstGeom>
                        <a:noFill/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tx1"/>
                        </a:fontRef>
                      </xdr:style>
                      <xdr:txBody>
                        <a:bodyPr vertOverflow="clip" horzOverflow="clip" wrap="none" rtlCol="0" anchor="t">
                          <a:spAutoFit/>
                        </a:bodyPr>
                        <a:lstStyle/>
                        <a:p>
                          <a:r>
                            <a:rPr lang="ru-RU" sz="1100">
                              <a:latin typeface="Times New Roman" panose="02020603050405020304" pitchFamily="18" charset="0"/>
                              <a:cs typeface="Times New Roman" panose="02020603050405020304" pitchFamily="18" charset="0"/>
                            </a:rPr>
                            <a:t>§§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262" name="TextBox 261"/>
                      <xdr:cNvSpPr txBox="1"/>
                    </xdr:nvSpPr>
                    <xdr:spPr>
                      <a:xfrm>
                        <a:off x="11798374" y="8185839"/>
                        <a:ext cx="258927" cy="220651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</a:t>
                        </a:r>
                      </a:p>
                    </xdr:txBody>
                  </xdr:sp>
                </xdr:grpSp>
                <xdr:sp macro="" textlink="">
                  <xdr:nvSpPr>
                    <xdr:cNvPr id="260" name="TextBox 259"/>
                    <xdr:cNvSpPr txBox="1"/>
                  </xdr:nvSpPr>
                  <xdr:spPr>
                    <a:xfrm>
                      <a:off x="12214028" y="21047889"/>
                      <a:ext cx="252113" cy="254597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</a:p>
                  </xdr:txBody>
                </xdr:sp>
              </xdr:grpSp>
              <xdr:sp macro="" textlink="">
                <xdr:nvSpPr>
                  <xdr:cNvPr id="258" name="TextBox 257"/>
                  <xdr:cNvSpPr txBox="1"/>
                </xdr:nvSpPr>
                <xdr:spPr>
                  <a:xfrm>
                    <a:off x="11812010" y="20691452"/>
                    <a:ext cx="252113" cy="254597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cxnSp macro="">
              <xdr:nvCxnSpPr>
                <xdr:cNvPr id="268" name="Прямая соединительная линия 267"/>
                <xdr:cNvCxnSpPr/>
              </xdr:nvCxnSpPr>
              <xdr:spPr>
                <a:xfrm>
                  <a:off x="13048737" y="24287248"/>
                  <a:ext cx="227833" cy="0"/>
                </a:xfrm>
                <a:prstGeom prst="line">
                  <a:avLst/>
                </a:prstGeom>
                <a:ln w="15875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271" name="TextBox 270"/>
              <xdr:cNvSpPr txBox="1"/>
            </xdr:nvSpPr>
            <xdr:spPr>
              <a:xfrm>
                <a:off x="13041833" y="24066597"/>
                <a:ext cx="151888" cy="40735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**</a:t>
                </a:r>
                <a:endParaRPr lang="ru-RU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cxnSp macro="">
          <xdr:nvCxnSpPr>
            <xdr:cNvPr id="274" name="Прямая соединительная линия 273"/>
            <xdr:cNvCxnSpPr/>
          </xdr:nvCxnSpPr>
          <xdr:spPr>
            <a:xfrm>
              <a:off x="13580346" y="24151463"/>
              <a:ext cx="241641" cy="0"/>
            </a:xfrm>
            <a:prstGeom prst="line">
              <a:avLst/>
            </a:prstGeom>
            <a:ln w="158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76" name="TextBox 275"/>
          <xdr:cNvSpPr txBox="1"/>
        </xdr:nvSpPr>
        <xdr:spPr>
          <a:xfrm>
            <a:off x="13525114" y="23930811"/>
            <a:ext cx="151888" cy="40735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**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19</xdr:col>
      <xdr:colOff>238125</xdr:colOff>
      <xdr:row>102</xdr:row>
      <xdr:rowOff>0</xdr:rowOff>
    </xdr:from>
    <xdr:to>
      <xdr:col>22</xdr:col>
      <xdr:colOff>476250</xdr:colOff>
      <xdr:row>109</xdr:row>
      <xdr:rowOff>95250</xdr:rowOff>
    </xdr:to>
    <xdr:grpSp>
      <xdr:nvGrpSpPr>
        <xdr:cNvPr id="75801" name="Группа 277"/>
        <xdr:cNvGrpSpPr>
          <a:grpSpLocks/>
        </xdr:cNvGrpSpPr>
      </xdr:nvGrpSpPr>
      <xdr:grpSpPr bwMode="auto">
        <a:xfrm>
          <a:off x="10477500" y="15363825"/>
          <a:ext cx="3019425" cy="1095375"/>
          <a:chOff x="10963275" y="29584650"/>
          <a:chExt cx="2159998" cy="2308350"/>
        </a:xfrm>
      </xdr:grpSpPr>
      <xdr:grpSp>
        <xdr:nvGrpSpPr>
          <xdr:cNvPr id="75811" name="Группа 278"/>
          <xdr:cNvGrpSpPr>
            <a:grpSpLocks/>
          </xdr:cNvGrpSpPr>
        </xdr:nvGrpSpPr>
        <xdr:grpSpPr bwMode="auto">
          <a:xfrm>
            <a:off x="10963275" y="29584650"/>
            <a:ext cx="2159998" cy="2308350"/>
            <a:chOff x="10963275" y="26841450"/>
            <a:chExt cx="2159998" cy="2308350"/>
          </a:xfrm>
        </xdr:grpSpPr>
        <xdr:grpSp>
          <xdr:nvGrpSpPr>
            <xdr:cNvPr id="75813" name="Группа 280"/>
            <xdr:cNvGrpSpPr>
              <a:grpSpLocks/>
            </xdr:cNvGrpSpPr>
          </xdr:nvGrpSpPr>
          <xdr:grpSpPr bwMode="auto">
            <a:xfrm>
              <a:off x="10963275" y="26841450"/>
              <a:ext cx="2159998" cy="2308350"/>
              <a:chOff x="10953750" y="26841450"/>
              <a:chExt cx="2159998" cy="2308350"/>
            </a:xfrm>
          </xdr:grpSpPr>
          <xdr:grpSp>
            <xdr:nvGrpSpPr>
              <xdr:cNvPr id="75815" name="Группа 286"/>
              <xdr:cNvGrpSpPr>
                <a:grpSpLocks/>
              </xdr:cNvGrpSpPr>
            </xdr:nvGrpSpPr>
            <xdr:grpSpPr bwMode="auto">
              <a:xfrm>
                <a:off x="10953750" y="26841450"/>
                <a:ext cx="2159998" cy="2308350"/>
                <a:chOff x="11144250" y="20250150"/>
                <a:chExt cx="2159998" cy="2308350"/>
              </a:xfrm>
            </xdr:grpSpPr>
            <xdr:grpSp>
              <xdr:nvGrpSpPr>
                <xdr:cNvPr id="75817" name="Группа 288"/>
                <xdr:cNvGrpSpPr>
                  <a:grpSpLocks/>
                </xdr:cNvGrpSpPr>
              </xdr:nvGrpSpPr>
              <xdr:grpSpPr bwMode="auto">
                <a:xfrm>
                  <a:off x="11144250" y="20250150"/>
                  <a:ext cx="2159998" cy="2308350"/>
                  <a:chOff x="11144250" y="20250150"/>
                  <a:chExt cx="2159998" cy="2308350"/>
                </a:xfrm>
              </xdr:grpSpPr>
              <xdr:grpSp>
                <xdr:nvGrpSpPr>
                  <xdr:cNvPr id="75819" name="Группа 290"/>
                  <xdr:cNvGrpSpPr>
                    <a:grpSpLocks/>
                  </xdr:cNvGrpSpPr>
                </xdr:nvGrpSpPr>
                <xdr:grpSpPr bwMode="auto">
                  <a:xfrm>
                    <a:off x="11144250" y="20250150"/>
                    <a:ext cx="2159998" cy="2308350"/>
                    <a:chOff x="11144242" y="7388100"/>
                    <a:chExt cx="2159998" cy="2308350"/>
                  </a:xfrm>
                </xdr:grpSpPr>
                <xdr:grpSp>
                  <xdr:nvGrpSpPr>
                    <xdr:cNvPr id="75821" name="Группа 292"/>
                    <xdr:cNvGrpSpPr>
                      <a:grpSpLocks/>
                    </xdr:cNvGrpSpPr>
                  </xdr:nvGrpSpPr>
                  <xdr:grpSpPr bwMode="auto">
                    <a:xfrm>
                      <a:off x="11144242" y="7388100"/>
                      <a:ext cx="2159998" cy="2308350"/>
                      <a:chOff x="29584642" y="577725"/>
                      <a:chExt cx="2159998" cy="2743200"/>
                    </a:xfrm>
                  </xdr:grpSpPr>
                  <xdr:graphicFrame macro="">
                    <xdr:nvGraphicFramePr>
                      <xdr:cNvPr id="75823" name="Диаграмма 294"/>
                      <xdr:cNvGraphicFramePr>
                        <a:graphicFrameLocks/>
                      </xdr:cNvGraphicFramePr>
                    </xdr:nvGraphicFramePr>
                    <xdr:xfrm>
                      <a:off x="29584642" y="577725"/>
                      <a:ext cx="2159998" cy="2743200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23"/>
                      </a:graphicData>
                    </a:graphic>
                  </xdr:graphicFrame>
                  <xdr:sp macro="" textlink="">
                    <xdr:nvSpPr>
                      <xdr:cNvPr id="296" name="TextBox 295"/>
                      <xdr:cNvSpPr txBox="1"/>
                    </xdr:nvSpPr>
                    <xdr:spPr>
                      <a:xfrm>
                        <a:off x="30804325" y="1460320"/>
                        <a:ext cx="109022" cy="572494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spAutoFit/>
                      </a:bodyPr>
                      <a:lstStyle/>
                      <a:p>
                        <a:r>
                          <a:rPr lang="ru-RU" sz="1100">
                            <a:latin typeface="Times New Roman" panose="02020603050405020304" pitchFamily="18" charset="0"/>
                            <a:cs typeface="Times New Roman" panose="02020603050405020304" pitchFamily="18" charset="0"/>
                          </a:rPr>
                          <a:t>§</a:t>
                        </a:r>
                      </a:p>
                    </xdr:txBody>
                  </xdr:sp>
                </xdr:grpSp>
                <xdr:sp macro="" textlink="">
                  <xdr:nvSpPr>
                    <xdr:cNvPr id="294" name="TextBox 293"/>
                    <xdr:cNvSpPr txBox="1"/>
                  </xdr:nvSpPr>
                  <xdr:spPr>
                    <a:xfrm>
                      <a:off x="12909035" y="8130787"/>
                      <a:ext cx="252113" cy="220799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r>
                        <a:rPr lang="ru-RU" sz="1100">
                          <a:latin typeface="Times New Roman" panose="02020603050405020304" pitchFamily="18" charset="0"/>
                          <a:cs typeface="Times New Roman" panose="02020603050405020304" pitchFamily="18" charset="0"/>
                        </a:rPr>
                        <a:t>§</a:t>
                      </a:r>
                    </a:p>
                  </xdr:txBody>
                </xdr:sp>
              </xdr:grpSp>
              <xdr:sp macro="" textlink="">
                <xdr:nvSpPr>
                  <xdr:cNvPr id="292" name="TextBox 291"/>
                  <xdr:cNvSpPr txBox="1"/>
                </xdr:nvSpPr>
                <xdr:spPr>
                  <a:xfrm>
                    <a:off x="12881788" y="20470949"/>
                    <a:ext cx="252113" cy="260944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r>
                      <a:rPr lang="ru-RU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§§</a:t>
                    </a:r>
                  </a:p>
                </xdr:txBody>
              </xdr:sp>
            </xdr:grpSp>
            <xdr:sp macro="" textlink="">
              <xdr:nvSpPr>
                <xdr:cNvPr id="290" name="TextBox 289"/>
                <xdr:cNvSpPr txBox="1"/>
              </xdr:nvSpPr>
              <xdr:spPr>
                <a:xfrm>
                  <a:off x="11791568" y="20631530"/>
                  <a:ext cx="252113" cy="24087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cxnSp macro="">
            <xdr:nvCxnSpPr>
              <xdr:cNvPr id="284" name="Прямая соединительная линия 283"/>
              <xdr:cNvCxnSpPr/>
            </xdr:nvCxnSpPr>
            <xdr:spPr>
              <a:xfrm>
                <a:off x="12657218" y="27062249"/>
                <a:ext cx="258927" cy="0"/>
              </a:xfrm>
              <a:prstGeom prst="line">
                <a:avLst/>
              </a:prstGeom>
              <a:ln w="190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82" name="TextBox 281"/>
            <xdr:cNvSpPr txBox="1"/>
          </xdr:nvSpPr>
          <xdr:spPr>
            <a:xfrm>
              <a:off x="12639488" y="26861523"/>
              <a:ext cx="327066" cy="2609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**</a:t>
              </a:r>
              <a:endParaRPr lang="ru-RU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280" name="TextBox 279"/>
          <xdr:cNvSpPr txBox="1"/>
        </xdr:nvSpPr>
        <xdr:spPr>
          <a:xfrm>
            <a:off x="12012612" y="30186828"/>
            <a:ext cx="252113" cy="2609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</a:t>
            </a:r>
          </a:p>
        </xdr:txBody>
      </xdr:sp>
    </xdr:grpSp>
    <xdr:clientData/>
  </xdr:twoCellAnchor>
  <xdr:twoCellAnchor>
    <xdr:from>
      <xdr:col>19</xdr:col>
      <xdr:colOff>171450</xdr:colOff>
      <xdr:row>124</xdr:row>
      <xdr:rowOff>0</xdr:rowOff>
    </xdr:from>
    <xdr:to>
      <xdr:col>22</xdr:col>
      <xdr:colOff>409575</xdr:colOff>
      <xdr:row>131</xdr:row>
      <xdr:rowOff>85725</xdr:rowOff>
    </xdr:to>
    <xdr:grpSp>
      <xdr:nvGrpSpPr>
        <xdr:cNvPr id="75802" name="Группа 304"/>
        <xdr:cNvGrpSpPr>
          <a:grpSpLocks/>
        </xdr:cNvGrpSpPr>
      </xdr:nvGrpSpPr>
      <xdr:grpSpPr bwMode="auto">
        <a:xfrm>
          <a:off x="10410825" y="18545175"/>
          <a:ext cx="3019425" cy="1085850"/>
          <a:chOff x="11887200" y="36261675"/>
          <a:chExt cx="2188573" cy="2308350"/>
        </a:xfrm>
      </xdr:grpSpPr>
      <xdr:grpSp>
        <xdr:nvGrpSpPr>
          <xdr:cNvPr id="75803" name="Группа 302"/>
          <xdr:cNvGrpSpPr>
            <a:grpSpLocks/>
          </xdr:cNvGrpSpPr>
        </xdr:nvGrpSpPr>
        <xdr:grpSpPr bwMode="auto">
          <a:xfrm>
            <a:off x="11887200" y="36261675"/>
            <a:ext cx="2188573" cy="2308350"/>
            <a:chOff x="11887200" y="36261675"/>
            <a:chExt cx="2188573" cy="2308350"/>
          </a:xfrm>
        </xdr:grpSpPr>
        <xdr:grpSp>
          <xdr:nvGrpSpPr>
            <xdr:cNvPr id="75805" name="Группа 296"/>
            <xdr:cNvGrpSpPr>
              <a:grpSpLocks/>
            </xdr:cNvGrpSpPr>
          </xdr:nvGrpSpPr>
          <xdr:grpSpPr bwMode="auto">
            <a:xfrm>
              <a:off x="11887200" y="36261675"/>
              <a:ext cx="2188573" cy="2308350"/>
              <a:chOff x="10963275" y="29584650"/>
              <a:chExt cx="2159998" cy="2308350"/>
            </a:xfrm>
          </xdr:grpSpPr>
          <xdr:grpSp>
            <xdr:nvGrpSpPr>
              <xdr:cNvPr id="75807" name="Группа 297"/>
              <xdr:cNvGrpSpPr>
                <a:grpSpLocks/>
              </xdr:cNvGrpSpPr>
            </xdr:nvGrpSpPr>
            <xdr:grpSpPr bwMode="auto">
              <a:xfrm>
                <a:off x="10963275" y="29584650"/>
                <a:ext cx="2159998" cy="2308350"/>
                <a:chOff x="29584642" y="577725"/>
                <a:chExt cx="2159998" cy="2743200"/>
              </a:xfrm>
            </xdr:grpSpPr>
            <xdr:graphicFrame macro="">
              <xdr:nvGraphicFramePr>
                <xdr:cNvPr id="75809" name="Диаграмма 299"/>
                <xdr:cNvGraphicFramePr>
                  <a:graphicFrameLocks/>
                </xdr:cNvGraphicFramePr>
              </xdr:nvGraphicFramePr>
              <xdr:xfrm>
                <a:off x="29584642" y="577725"/>
                <a:ext cx="2159998" cy="27432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24"/>
                </a:graphicData>
              </a:graphic>
            </xdr:graphicFrame>
            <xdr:sp macro="" textlink="">
              <xdr:nvSpPr>
                <xdr:cNvPr id="301" name="TextBox 300"/>
                <xdr:cNvSpPr txBox="1"/>
              </xdr:nvSpPr>
              <xdr:spPr>
                <a:xfrm>
                  <a:off x="30770256" y="1107114"/>
                  <a:ext cx="163533" cy="577516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spAutoFit/>
                </a:bodyPr>
                <a:lstStyle/>
                <a:p>
                  <a:r>
                    <a:rPr lang="ru-RU" sz="1100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§§</a:t>
                  </a:r>
                </a:p>
              </xdr:txBody>
            </xdr:sp>
          </xdr:grpSp>
          <xdr:sp macro="" textlink="">
            <xdr:nvSpPr>
              <xdr:cNvPr id="299" name="TextBox 298"/>
              <xdr:cNvSpPr txBox="1"/>
            </xdr:nvSpPr>
            <xdr:spPr>
              <a:xfrm>
                <a:off x="12012612" y="30374349"/>
                <a:ext cx="252113" cy="26323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ru-RU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§</a:t>
                </a:r>
              </a:p>
            </xdr:txBody>
          </xdr:sp>
        </xdr:grpSp>
        <xdr:sp macro="" textlink="">
          <xdr:nvSpPr>
            <xdr:cNvPr id="302" name="TextBox 301"/>
            <xdr:cNvSpPr txBox="1"/>
          </xdr:nvSpPr>
          <xdr:spPr>
            <a:xfrm>
              <a:off x="12536177" y="36828638"/>
              <a:ext cx="165696" cy="485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§§</a:t>
              </a:r>
            </a:p>
          </xdr:txBody>
        </xdr:sp>
      </xdr:grpSp>
      <xdr:sp macro="" textlink="">
        <xdr:nvSpPr>
          <xdr:cNvPr id="304" name="TextBox 303"/>
          <xdr:cNvSpPr txBox="1"/>
        </xdr:nvSpPr>
        <xdr:spPr>
          <a:xfrm>
            <a:off x="13647724" y="36889384"/>
            <a:ext cx="324489" cy="2429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§§</a:t>
            </a:r>
          </a:p>
        </xdr:txBody>
      </xdr:sp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0.78052</cdr:x>
      <cdr:y>0.27283</cdr:y>
    </cdr:from>
    <cdr:to>
      <cdr:x>0.87753</cdr:x>
      <cdr:y>0.32842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685926" y="414814"/>
          <a:ext cx="209541" cy="1933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0.48948</cdr:x>
      <cdr:y>0.21011</cdr:y>
    </cdr:from>
    <cdr:to>
      <cdr:x>0.58649</cdr:x>
      <cdr:y>0.3286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057272" y="271935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0.54228</cdr:x>
      <cdr:y>0.32936</cdr:y>
    </cdr:from>
    <cdr:to>
      <cdr:x>0.63834</cdr:x>
      <cdr:y>0.36794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162047" y="424335"/>
          <a:ext cx="209541" cy="19339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*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%204363%20Data%20gen%20set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4;&#1084;&#1080;&#1090;&#1088;&#1080;&#1081;\Downloads\Fig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%204576%20Chemokine%20Multiplex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 4545 LN"/>
      <sheetName val="Exp 4565 LN"/>
      <sheetName val="Exp 4567 LN"/>
      <sheetName val="Exp 4575 LN"/>
      <sheetName val="Exp 4571 Lungs"/>
      <sheetName val="Exp 4578 Lungs"/>
      <sheetName val="Exp 4579 Lungs"/>
      <sheetName val="Exp 4582 Lungs"/>
      <sheetName val="Conclusion LN"/>
      <sheetName val="Conclusion Lu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X1">
            <v>0</v>
          </cell>
          <cell r="Y1">
            <v>0.3</v>
          </cell>
          <cell r="AA1">
            <v>30</v>
          </cell>
        </row>
      </sheetData>
      <sheetData sheetId="9">
        <row r="11">
          <cell r="T11">
            <v>0.42242186593142228</v>
          </cell>
          <cell r="V11">
            <v>2.4741480697107012</v>
          </cell>
          <cell r="W11">
            <v>0.18980799676607388</v>
          </cell>
          <cell r="Y11">
            <v>7.0737941052203706</v>
          </cell>
          <cell r="AC11">
            <v>1.4909507620931282</v>
          </cell>
          <cell r="AE11">
            <v>2.9708034745800411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g"/>
      <sheetName val="Figure 1"/>
      <sheetName val="Cells"/>
      <sheetName val="Figure 2"/>
      <sheetName val="PCR"/>
      <sheetName val="Figure 3"/>
      <sheetName val="Figure 4"/>
      <sheetName val="Лист5"/>
      <sheetName val="CXCL13"/>
      <sheetName val="bcl"/>
      <sheetName val="Figure 5"/>
      <sheetName val="Figure 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R17" t="str">
            <v>PBS</v>
          </cell>
          <cell r="S17" t="str">
            <v>OVA 0.3</v>
          </cell>
          <cell r="T17" t="str">
            <v>OVA 30</v>
          </cell>
        </row>
        <row r="18">
          <cell r="Q18" t="str">
            <v>Control</v>
          </cell>
          <cell r="R18">
            <v>70.163769211388242</v>
          </cell>
          <cell r="S18">
            <v>103.42403628117916</v>
          </cell>
          <cell r="T18">
            <v>110.43083900226759</v>
          </cell>
          <cell r="V18">
            <v>5.1716080093189269</v>
          </cell>
        </row>
        <row r="19">
          <cell r="Q19" t="str">
            <v>DP1</v>
          </cell>
          <cell r="R19">
            <v>106.33975812547243</v>
          </cell>
          <cell r="S19">
            <v>127.81557067271356</v>
          </cell>
          <cell r="T19">
            <v>191.45880574452002</v>
          </cell>
          <cell r="V19">
            <v>24.485215561137714</v>
          </cell>
        </row>
        <row r="20">
          <cell r="Q20" t="str">
            <v>DP2</v>
          </cell>
          <cell r="R20">
            <v>112.10317460317462</v>
          </cell>
          <cell r="S20">
            <v>292.6603678508439</v>
          </cell>
          <cell r="T20">
            <v>191.45880574452002</v>
          </cell>
          <cell r="V20">
            <v>12.727429628624172</v>
          </cell>
        </row>
      </sheetData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2">
          <cell r="AJ212">
            <v>0</v>
          </cell>
        </row>
        <row r="213">
          <cell r="AJ213">
            <v>0.3</v>
          </cell>
        </row>
        <row r="215">
          <cell r="AJ215">
            <v>30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Z153"/>
  <sheetViews>
    <sheetView tabSelected="1" topLeftCell="A109" workbookViewId="0">
      <selection activeCell="O120" sqref="O120"/>
    </sheetView>
  </sheetViews>
  <sheetFormatPr defaultColWidth="7.140625" defaultRowHeight="11.25" x14ac:dyDescent="0.2"/>
  <cols>
    <col min="1" max="4" width="7.140625" style="75" customWidth="1"/>
    <col min="5" max="5" width="15.85546875" style="75" customWidth="1"/>
    <col min="6" max="16384" width="7.140625" style="75"/>
  </cols>
  <sheetData>
    <row r="7" spans="4:26" x14ac:dyDescent="0.2">
      <c r="G7" s="210" t="s">
        <v>24</v>
      </c>
      <c r="H7" s="210"/>
      <c r="I7" s="210"/>
      <c r="J7" s="210"/>
      <c r="K7" s="210"/>
      <c r="L7" s="210"/>
      <c r="M7" s="210"/>
    </row>
    <row r="8" spans="4:26" x14ac:dyDescent="0.2">
      <c r="D8" s="76" t="s">
        <v>1</v>
      </c>
      <c r="E8" s="77" t="s">
        <v>2</v>
      </c>
      <c r="F8" s="77" t="s">
        <v>3</v>
      </c>
      <c r="G8" s="77">
        <v>1</v>
      </c>
      <c r="H8" s="77">
        <v>2</v>
      </c>
      <c r="I8" s="77">
        <v>3</v>
      </c>
      <c r="J8" s="77">
        <v>4</v>
      </c>
      <c r="K8" s="77">
        <v>5</v>
      </c>
      <c r="L8" s="77">
        <v>6</v>
      </c>
      <c r="M8" s="78">
        <v>7</v>
      </c>
      <c r="N8" s="76" t="s">
        <v>4</v>
      </c>
      <c r="O8" s="78" t="s">
        <v>5</v>
      </c>
      <c r="R8" s="77">
        <v>1</v>
      </c>
      <c r="S8" s="77">
        <v>2</v>
      </c>
      <c r="T8" s="77">
        <v>3</v>
      </c>
      <c r="U8" s="77">
        <v>4</v>
      </c>
      <c r="V8" s="77">
        <v>5</v>
      </c>
      <c r="W8" s="77">
        <v>6</v>
      </c>
      <c r="X8" s="78">
        <v>7</v>
      </c>
      <c r="Y8" s="76" t="s">
        <v>4</v>
      </c>
      <c r="Z8" s="78" t="s">
        <v>5</v>
      </c>
    </row>
    <row r="9" spans="4:26" x14ac:dyDescent="0.2">
      <c r="D9" s="211" t="s">
        <v>6</v>
      </c>
      <c r="E9" s="79" t="s">
        <v>7</v>
      </c>
      <c r="F9" s="79" t="s">
        <v>8</v>
      </c>
      <c r="G9" s="79">
        <v>3.9E-2</v>
      </c>
      <c r="H9" s="79">
        <v>0.03</v>
      </c>
      <c r="I9" s="79">
        <v>0.11799999999999999</v>
      </c>
      <c r="J9" s="79">
        <v>0.02</v>
      </c>
      <c r="K9" s="79">
        <v>1.2E-2</v>
      </c>
      <c r="L9" s="79">
        <v>0.06</v>
      </c>
      <c r="M9" s="80">
        <v>1.2999999999999999E-2</v>
      </c>
      <c r="N9" s="81">
        <f t="shared" ref="N9:N23" si="0">AVERAGE(G9:M9)</f>
        <v>4.1714285714285718E-2</v>
      </c>
      <c r="O9" s="82">
        <f t="shared" ref="O9:O23" si="1">STDEVA(G9:M9)/2.45</f>
        <v>1.5342296094897822E-2</v>
      </c>
      <c r="P9" s="75">
        <v>0</v>
      </c>
      <c r="Q9" s="75">
        <v>1</v>
      </c>
      <c r="R9" s="75">
        <f>G9*1000</f>
        <v>39</v>
      </c>
      <c r="S9" s="75">
        <f t="shared" ref="S9:Z9" si="2">H9*1000</f>
        <v>30</v>
      </c>
      <c r="T9" s="75">
        <f t="shared" si="2"/>
        <v>118</v>
      </c>
      <c r="U9" s="75">
        <f t="shared" si="2"/>
        <v>20</v>
      </c>
      <c r="V9" s="75">
        <f t="shared" si="2"/>
        <v>12</v>
      </c>
      <c r="W9" s="75">
        <f t="shared" si="2"/>
        <v>60</v>
      </c>
      <c r="X9" s="75">
        <f t="shared" si="2"/>
        <v>13</v>
      </c>
      <c r="Y9" s="113">
        <f t="shared" si="2"/>
        <v>41.714285714285715</v>
      </c>
      <c r="Z9" s="113">
        <f t="shared" si="2"/>
        <v>15.342296094897822</v>
      </c>
    </row>
    <row r="10" spans="4:26" x14ac:dyDescent="0.2">
      <c r="D10" s="211"/>
      <c r="E10" s="79" t="s">
        <v>9</v>
      </c>
      <c r="F10" s="79" t="s">
        <v>10</v>
      </c>
      <c r="G10" s="79">
        <v>0.05</v>
      </c>
      <c r="H10" s="79">
        <v>7.4999999999999997E-2</v>
      </c>
      <c r="I10" s="79">
        <v>0.115</v>
      </c>
      <c r="J10" s="79">
        <v>0.01</v>
      </c>
      <c r="K10" s="79">
        <v>3.9E-2</v>
      </c>
      <c r="L10" s="79">
        <v>1.2E-2</v>
      </c>
      <c r="M10" s="80">
        <v>3.6999999999999998E-2</v>
      </c>
      <c r="N10" s="81">
        <f t="shared" si="0"/>
        <v>4.8285714285714279E-2</v>
      </c>
      <c r="O10" s="82">
        <f t="shared" si="1"/>
        <v>1.5055479400766691E-2</v>
      </c>
      <c r="P10" s="75" t="s">
        <v>999</v>
      </c>
      <c r="Q10" s="75">
        <v>3</v>
      </c>
      <c r="R10" s="75">
        <f t="shared" ref="R10:R23" si="3">G10*1000</f>
        <v>50</v>
      </c>
      <c r="S10" s="75">
        <f t="shared" ref="S10:S23" si="4">H10*1000</f>
        <v>75</v>
      </c>
      <c r="T10" s="75">
        <f t="shared" ref="T10:T23" si="5">I10*1000</f>
        <v>115</v>
      </c>
      <c r="U10" s="75">
        <f t="shared" ref="U10:U23" si="6">J10*1000</f>
        <v>10</v>
      </c>
      <c r="V10" s="75">
        <f t="shared" ref="V10:V23" si="7">K10*1000</f>
        <v>39</v>
      </c>
      <c r="W10" s="75">
        <f t="shared" ref="W10:W23" si="8">L10*1000</f>
        <v>12</v>
      </c>
      <c r="X10" s="75">
        <f t="shared" ref="X10:X23" si="9">M10*1000</f>
        <v>37</v>
      </c>
      <c r="Y10" s="113">
        <f t="shared" ref="Y10:Y23" si="10">N10*1000</f>
        <v>48.285714285714278</v>
      </c>
      <c r="Z10" s="113">
        <f t="shared" ref="Z10:Z23" si="11">O10*1000</f>
        <v>15.055479400766691</v>
      </c>
    </row>
    <row r="11" spans="4:26" x14ac:dyDescent="0.2">
      <c r="D11" s="211"/>
      <c r="E11" s="79" t="s">
        <v>11</v>
      </c>
      <c r="F11" s="79" t="s">
        <v>12</v>
      </c>
      <c r="G11" s="79">
        <v>0.02</v>
      </c>
      <c r="H11" s="79">
        <v>1.2E-2</v>
      </c>
      <c r="I11" s="79">
        <v>1.4E-2</v>
      </c>
      <c r="J11" s="79">
        <v>5.5E-2</v>
      </c>
      <c r="K11" s="79">
        <v>1.0999999999999999E-2</v>
      </c>
      <c r="L11" s="79">
        <v>2.9000000000000001E-2</v>
      </c>
      <c r="M11" s="80">
        <v>0.124</v>
      </c>
      <c r="N11" s="81">
        <f t="shared" si="0"/>
        <v>3.785714285714286E-2</v>
      </c>
      <c r="O11" s="82">
        <f t="shared" si="1"/>
        <v>1.6722126642453775E-2</v>
      </c>
      <c r="P11" s="75" t="s">
        <v>999</v>
      </c>
      <c r="Q11" s="75">
        <v>5</v>
      </c>
      <c r="R11" s="75">
        <f t="shared" si="3"/>
        <v>20</v>
      </c>
      <c r="S11" s="75">
        <f t="shared" si="4"/>
        <v>12</v>
      </c>
      <c r="T11" s="75">
        <f t="shared" si="5"/>
        <v>14</v>
      </c>
      <c r="U11" s="75">
        <f t="shared" si="6"/>
        <v>55</v>
      </c>
      <c r="V11" s="75">
        <f t="shared" si="7"/>
        <v>11</v>
      </c>
      <c r="W11" s="75">
        <f t="shared" si="8"/>
        <v>29</v>
      </c>
      <c r="X11" s="75">
        <f t="shared" si="9"/>
        <v>124</v>
      </c>
      <c r="Y11" s="113">
        <f t="shared" si="10"/>
        <v>37.857142857142861</v>
      </c>
      <c r="Z11" s="113">
        <f t="shared" si="11"/>
        <v>16.722126642453773</v>
      </c>
    </row>
    <row r="12" spans="4:26" x14ac:dyDescent="0.2">
      <c r="D12" s="211"/>
      <c r="E12" s="79" t="s">
        <v>13</v>
      </c>
      <c r="F12" s="79" t="s">
        <v>14</v>
      </c>
      <c r="G12" s="79">
        <v>0.01</v>
      </c>
      <c r="H12" s="79">
        <v>1.0999999999999999E-2</v>
      </c>
      <c r="I12" s="79">
        <v>0.02</v>
      </c>
      <c r="J12" s="79">
        <v>1.9E-2</v>
      </c>
      <c r="K12" s="79">
        <v>1.2E-2</v>
      </c>
      <c r="L12" s="79">
        <v>1.2999999999999999E-2</v>
      </c>
      <c r="M12" s="80"/>
      <c r="N12" s="81">
        <f t="shared" si="0"/>
        <v>1.4166666666666666E-2</v>
      </c>
      <c r="O12" s="82">
        <f t="shared" si="1"/>
        <v>1.7396886874210121E-3</v>
      </c>
      <c r="P12" s="75" t="s">
        <v>1000</v>
      </c>
      <c r="Q12" s="75">
        <v>7</v>
      </c>
      <c r="R12" s="75">
        <f t="shared" si="3"/>
        <v>10</v>
      </c>
      <c r="S12" s="75">
        <f t="shared" si="4"/>
        <v>11</v>
      </c>
      <c r="T12" s="75">
        <f t="shared" si="5"/>
        <v>20</v>
      </c>
      <c r="U12" s="75">
        <f t="shared" si="6"/>
        <v>19</v>
      </c>
      <c r="V12" s="75">
        <f t="shared" si="7"/>
        <v>12</v>
      </c>
      <c r="W12" s="75">
        <f t="shared" si="8"/>
        <v>13</v>
      </c>
      <c r="X12" s="75">
        <v>5</v>
      </c>
      <c r="Y12" s="113">
        <f t="shared" si="10"/>
        <v>14.166666666666666</v>
      </c>
      <c r="Z12" s="113">
        <f t="shared" si="11"/>
        <v>1.7396886874210122</v>
      </c>
    </row>
    <row r="13" spans="4:26" x14ac:dyDescent="0.2">
      <c r="D13" s="212"/>
      <c r="E13" s="83" t="s">
        <v>15</v>
      </c>
      <c r="F13" s="83" t="s">
        <v>16</v>
      </c>
      <c r="G13" s="83">
        <v>7.2999999999999995E-2</v>
      </c>
      <c r="H13" s="83">
        <v>2.4E-2</v>
      </c>
      <c r="I13" s="83">
        <v>8.1000000000000003E-2</v>
      </c>
      <c r="J13" s="83">
        <v>0.01</v>
      </c>
      <c r="K13" s="83">
        <v>0.06</v>
      </c>
      <c r="L13" s="83">
        <v>2.1000000000000001E-2</v>
      </c>
      <c r="M13" s="84"/>
      <c r="N13" s="85">
        <f t="shared" si="0"/>
        <v>4.4833333333333336E-2</v>
      </c>
      <c r="O13" s="86">
        <f t="shared" si="1"/>
        <v>1.2308451850248345E-2</v>
      </c>
      <c r="P13" s="75" t="s">
        <v>1000</v>
      </c>
      <c r="Q13" s="75">
        <v>9</v>
      </c>
      <c r="R13" s="75">
        <f t="shared" si="3"/>
        <v>73</v>
      </c>
      <c r="S13" s="75">
        <f t="shared" si="4"/>
        <v>24</v>
      </c>
      <c r="T13" s="75">
        <f t="shared" si="5"/>
        <v>81</v>
      </c>
      <c r="U13" s="75">
        <f t="shared" si="6"/>
        <v>10</v>
      </c>
      <c r="V13" s="75">
        <f t="shared" si="7"/>
        <v>60</v>
      </c>
      <c r="W13" s="75">
        <f t="shared" si="8"/>
        <v>21</v>
      </c>
      <c r="X13" s="75">
        <v>5</v>
      </c>
      <c r="Y13" s="113">
        <f t="shared" si="10"/>
        <v>44.833333333333336</v>
      </c>
      <c r="Z13" s="113">
        <f t="shared" si="11"/>
        <v>12.308451850248346</v>
      </c>
    </row>
    <row r="14" spans="4:26" x14ac:dyDescent="0.2">
      <c r="D14" s="213" t="s">
        <v>17</v>
      </c>
      <c r="E14" s="77" t="s">
        <v>7</v>
      </c>
      <c r="F14" s="87" t="s">
        <v>18</v>
      </c>
      <c r="G14" s="77">
        <v>0.01</v>
      </c>
      <c r="H14" s="88">
        <v>1.0999999999999999E-2</v>
      </c>
      <c r="I14" s="77">
        <v>1.2E-2</v>
      </c>
      <c r="J14" s="77">
        <v>5.5E-2</v>
      </c>
      <c r="K14" s="77">
        <v>1.2999999999999999E-2</v>
      </c>
      <c r="L14" s="77">
        <v>2.9000000000000001E-2</v>
      </c>
      <c r="M14" s="78">
        <v>2.4E-2</v>
      </c>
      <c r="N14" s="89">
        <f t="shared" si="0"/>
        <v>2.1999999999999999E-2</v>
      </c>
      <c r="O14" s="90">
        <f t="shared" si="1"/>
        <v>6.6402363765509804E-3</v>
      </c>
      <c r="P14" s="75">
        <v>0</v>
      </c>
      <c r="Q14" s="75">
        <v>1.2</v>
      </c>
      <c r="R14" s="75">
        <f t="shared" si="3"/>
        <v>10</v>
      </c>
      <c r="S14" s="75">
        <f t="shared" si="4"/>
        <v>11</v>
      </c>
      <c r="T14" s="75">
        <f t="shared" si="5"/>
        <v>12</v>
      </c>
      <c r="U14" s="75">
        <f t="shared" si="6"/>
        <v>55</v>
      </c>
      <c r="V14" s="75">
        <f t="shared" si="7"/>
        <v>13</v>
      </c>
      <c r="W14" s="75">
        <f t="shared" si="8"/>
        <v>29</v>
      </c>
      <c r="X14" s="75">
        <f t="shared" si="9"/>
        <v>24</v>
      </c>
      <c r="Y14" s="113">
        <f t="shared" si="10"/>
        <v>22</v>
      </c>
      <c r="Z14" s="113">
        <f t="shared" si="11"/>
        <v>6.6402363765509804</v>
      </c>
    </row>
    <row r="15" spans="4:26" x14ac:dyDescent="0.2">
      <c r="D15" s="211"/>
      <c r="E15" s="79" t="s">
        <v>9</v>
      </c>
      <c r="F15" s="91" t="s">
        <v>19</v>
      </c>
      <c r="G15" s="92">
        <v>0.03</v>
      </c>
      <c r="H15" s="92">
        <v>0.01</v>
      </c>
      <c r="I15" s="92">
        <v>2.5999999999999999E-2</v>
      </c>
      <c r="J15" s="92">
        <v>3.1E-2</v>
      </c>
      <c r="K15" s="92">
        <v>1.2E-2</v>
      </c>
      <c r="L15" s="92">
        <v>3.2000000000000001E-2</v>
      </c>
      <c r="M15" s="93">
        <v>9.1999999999999998E-2</v>
      </c>
      <c r="N15" s="81">
        <f t="shared" si="0"/>
        <v>3.3285714285714287E-2</v>
      </c>
      <c r="O15" s="82">
        <f>STDEVA(G15:M15)/2.45</f>
        <v>1.1194677256334154E-2</v>
      </c>
      <c r="P15" s="75" t="s">
        <v>999</v>
      </c>
      <c r="Q15" s="75">
        <v>3.2</v>
      </c>
      <c r="R15" s="75">
        <f t="shared" si="3"/>
        <v>30</v>
      </c>
      <c r="S15" s="75">
        <f t="shared" si="4"/>
        <v>10</v>
      </c>
      <c r="T15" s="75">
        <f t="shared" si="5"/>
        <v>26</v>
      </c>
      <c r="U15" s="75">
        <f t="shared" si="6"/>
        <v>31</v>
      </c>
      <c r="V15" s="75">
        <f t="shared" si="7"/>
        <v>12</v>
      </c>
      <c r="W15" s="75">
        <f t="shared" si="8"/>
        <v>32</v>
      </c>
      <c r="X15" s="75">
        <f t="shared" si="9"/>
        <v>92</v>
      </c>
      <c r="Y15" s="113">
        <f t="shared" si="10"/>
        <v>33.285714285714285</v>
      </c>
      <c r="Z15" s="113">
        <f t="shared" si="11"/>
        <v>11.194677256334154</v>
      </c>
    </row>
    <row r="16" spans="4:26" x14ac:dyDescent="0.2">
      <c r="D16" s="211"/>
      <c r="E16" s="79" t="s">
        <v>11</v>
      </c>
      <c r="F16" s="91" t="s">
        <v>20</v>
      </c>
      <c r="G16" s="92">
        <v>0.48</v>
      </c>
      <c r="H16" s="92">
        <v>0.52</v>
      </c>
      <c r="I16" s="92">
        <v>0.442</v>
      </c>
      <c r="J16" s="92">
        <v>0.45</v>
      </c>
      <c r="K16" s="92">
        <v>1.88</v>
      </c>
      <c r="L16" s="92">
        <v>0.157</v>
      </c>
      <c r="M16" s="80"/>
      <c r="N16" s="81">
        <f>AVERAGE(G16:M16)</f>
        <v>0.65483333333333327</v>
      </c>
      <c r="O16" s="82">
        <f t="shared" si="1"/>
        <v>0.25060512077445357</v>
      </c>
      <c r="P16" s="75" t="s">
        <v>999</v>
      </c>
      <c r="Q16" s="75">
        <v>5.2</v>
      </c>
      <c r="R16" s="75">
        <f t="shared" si="3"/>
        <v>480</v>
      </c>
      <c r="S16" s="75">
        <f t="shared" si="4"/>
        <v>520</v>
      </c>
      <c r="T16" s="75">
        <f t="shared" si="5"/>
        <v>442</v>
      </c>
      <c r="U16" s="75">
        <f t="shared" si="6"/>
        <v>450</v>
      </c>
      <c r="V16" s="75">
        <f t="shared" si="7"/>
        <v>1880</v>
      </c>
      <c r="W16" s="75">
        <f t="shared" si="8"/>
        <v>157</v>
      </c>
      <c r="X16" s="75">
        <f t="shared" si="9"/>
        <v>0</v>
      </c>
      <c r="Y16" s="113">
        <f t="shared" si="10"/>
        <v>654.83333333333326</v>
      </c>
      <c r="Z16" s="113">
        <f t="shared" si="11"/>
        <v>250.60512077445358</v>
      </c>
    </row>
    <row r="17" spans="4:26" x14ac:dyDescent="0.2">
      <c r="D17" s="211"/>
      <c r="E17" s="79" t="s">
        <v>13</v>
      </c>
      <c r="F17" s="91" t="s">
        <v>21</v>
      </c>
      <c r="G17" s="79">
        <v>0.01</v>
      </c>
      <c r="H17" s="94">
        <v>1.0999999999999999E-2</v>
      </c>
      <c r="I17" s="79">
        <v>0.114</v>
      </c>
      <c r="J17" s="79">
        <v>0.183</v>
      </c>
      <c r="K17" s="79">
        <v>1.6E-2</v>
      </c>
      <c r="L17" s="79">
        <v>0.14699999999999999</v>
      </c>
      <c r="M17" s="95"/>
      <c r="N17" s="81">
        <f t="shared" si="0"/>
        <v>8.0166666666666664E-2</v>
      </c>
      <c r="O17" s="82">
        <f t="shared" si="1"/>
        <v>3.1621898544884224E-2</v>
      </c>
      <c r="P17" s="75" t="s">
        <v>1000</v>
      </c>
      <c r="Q17" s="75">
        <v>7.2</v>
      </c>
      <c r="R17" s="75">
        <f t="shared" si="3"/>
        <v>10</v>
      </c>
      <c r="S17" s="75">
        <f t="shared" si="4"/>
        <v>11</v>
      </c>
      <c r="T17" s="75">
        <f t="shared" si="5"/>
        <v>114</v>
      </c>
      <c r="U17" s="75">
        <f t="shared" si="6"/>
        <v>183</v>
      </c>
      <c r="V17" s="75">
        <f t="shared" si="7"/>
        <v>16</v>
      </c>
      <c r="W17" s="75">
        <f t="shared" si="8"/>
        <v>147</v>
      </c>
      <c r="X17" s="75">
        <f t="shared" si="9"/>
        <v>0</v>
      </c>
      <c r="Y17" s="113">
        <f t="shared" si="10"/>
        <v>80.166666666666657</v>
      </c>
      <c r="Z17" s="113">
        <f t="shared" si="11"/>
        <v>31.621898544884225</v>
      </c>
    </row>
    <row r="18" spans="4:26" x14ac:dyDescent="0.2">
      <c r="D18" s="212"/>
      <c r="E18" s="83" t="s">
        <v>15</v>
      </c>
      <c r="F18" s="96" t="s">
        <v>22</v>
      </c>
      <c r="G18" s="83">
        <v>0.14599999999999999</v>
      </c>
      <c r="H18" s="97">
        <v>0.16500000000000001</v>
      </c>
      <c r="I18" s="83">
        <v>3.7999999999999999E-2</v>
      </c>
      <c r="J18" s="83">
        <v>0.53600000000000003</v>
      </c>
      <c r="K18" s="83">
        <v>1.877</v>
      </c>
      <c r="L18" s="83">
        <v>1.0720000000000001</v>
      </c>
      <c r="M18" s="98"/>
      <c r="N18" s="85">
        <f t="shared" si="0"/>
        <v>0.63900000000000001</v>
      </c>
      <c r="O18" s="86">
        <f t="shared" si="1"/>
        <v>0.2920389195448892</v>
      </c>
      <c r="P18" s="75" t="s">
        <v>1000</v>
      </c>
      <c r="Q18" s="75">
        <v>9.1999999999999993</v>
      </c>
      <c r="R18" s="75">
        <f t="shared" si="3"/>
        <v>146</v>
      </c>
      <c r="S18" s="75">
        <f t="shared" si="4"/>
        <v>165</v>
      </c>
      <c r="T18" s="75">
        <f t="shared" si="5"/>
        <v>38</v>
      </c>
      <c r="U18" s="75">
        <f t="shared" si="6"/>
        <v>536</v>
      </c>
      <c r="V18" s="75">
        <f t="shared" si="7"/>
        <v>1877</v>
      </c>
      <c r="W18" s="75">
        <f t="shared" si="8"/>
        <v>1072</v>
      </c>
      <c r="X18" s="75">
        <f t="shared" si="9"/>
        <v>0</v>
      </c>
      <c r="Y18" s="113">
        <f t="shared" si="10"/>
        <v>639</v>
      </c>
      <c r="Z18" s="113">
        <f t="shared" si="11"/>
        <v>292.03891954488921</v>
      </c>
    </row>
    <row r="19" spans="4:26" x14ac:dyDescent="0.2">
      <c r="D19" s="213" t="s">
        <v>25</v>
      </c>
      <c r="E19" s="77" t="s">
        <v>7</v>
      </c>
      <c r="F19" s="87" t="s">
        <v>26</v>
      </c>
      <c r="G19" s="77">
        <v>0.11700000000000001</v>
      </c>
      <c r="H19" s="88">
        <v>4.4999999999999998E-2</v>
      </c>
      <c r="I19" s="88">
        <v>2.1000000000000001E-2</v>
      </c>
      <c r="J19" s="88">
        <v>0.01</v>
      </c>
      <c r="K19" s="77">
        <v>2.9000000000000001E-2</v>
      </c>
      <c r="L19" s="77">
        <v>0.112</v>
      </c>
      <c r="M19" s="78">
        <v>2.1000000000000001E-2</v>
      </c>
      <c r="N19" s="89">
        <f t="shared" si="0"/>
        <v>5.0714285714285719E-2</v>
      </c>
      <c r="O19" s="90">
        <f t="shared" si="1"/>
        <v>1.8312411096049884E-2</v>
      </c>
      <c r="P19" s="75">
        <v>0</v>
      </c>
      <c r="Q19" s="75">
        <v>1.4</v>
      </c>
      <c r="R19" s="75">
        <f t="shared" si="3"/>
        <v>117</v>
      </c>
      <c r="S19" s="75">
        <f t="shared" si="4"/>
        <v>45</v>
      </c>
      <c r="T19" s="75">
        <f t="shared" si="5"/>
        <v>21</v>
      </c>
      <c r="U19" s="75">
        <f t="shared" si="6"/>
        <v>10</v>
      </c>
      <c r="V19" s="75">
        <f t="shared" si="7"/>
        <v>29</v>
      </c>
      <c r="W19" s="75">
        <f t="shared" si="8"/>
        <v>112</v>
      </c>
      <c r="X19" s="75">
        <f t="shared" si="9"/>
        <v>21</v>
      </c>
      <c r="Y19" s="113">
        <f t="shared" si="10"/>
        <v>50.714285714285715</v>
      </c>
      <c r="Z19" s="113">
        <f t="shared" si="11"/>
        <v>18.312411096049885</v>
      </c>
    </row>
    <row r="20" spans="4:26" x14ac:dyDescent="0.2">
      <c r="D20" s="211"/>
      <c r="E20" s="79" t="s">
        <v>9</v>
      </c>
      <c r="F20" s="91" t="s">
        <v>27</v>
      </c>
      <c r="G20" s="79">
        <v>0.13100000000000001</v>
      </c>
      <c r="H20" s="94">
        <v>2.1999999999999999E-2</v>
      </c>
      <c r="I20" s="94">
        <v>2.8000000000000001E-2</v>
      </c>
      <c r="J20" s="94">
        <v>0.01</v>
      </c>
      <c r="K20" s="79">
        <v>0.10299999999999999</v>
      </c>
      <c r="L20" s="79">
        <v>4.2999999999999997E-2</v>
      </c>
      <c r="M20" s="80">
        <v>7.4999999999999997E-2</v>
      </c>
      <c r="N20" s="81">
        <f t="shared" si="0"/>
        <v>5.8857142857142851E-2</v>
      </c>
      <c r="O20" s="82">
        <f t="shared" si="1"/>
        <v>1.8527538136077024E-2</v>
      </c>
      <c r="P20" s="75" t="s">
        <v>999</v>
      </c>
      <c r="Q20" s="75">
        <v>3.4</v>
      </c>
      <c r="R20" s="75">
        <f t="shared" si="3"/>
        <v>131</v>
      </c>
      <c r="S20" s="75">
        <f t="shared" si="4"/>
        <v>22</v>
      </c>
      <c r="T20" s="75">
        <f t="shared" si="5"/>
        <v>28</v>
      </c>
      <c r="U20" s="75">
        <f t="shared" si="6"/>
        <v>10</v>
      </c>
      <c r="V20" s="75">
        <f t="shared" si="7"/>
        <v>103</v>
      </c>
      <c r="W20" s="75">
        <f t="shared" si="8"/>
        <v>43</v>
      </c>
      <c r="X20" s="75">
        <f t="shared" si="9"/>
        <v>75</v>
      </c>
      <c r="Y20" s="113">
        <f t="shared" si="10"/>
        <v>58.857142857142854</v>
      </c>
      <c r="Z20" s="113">
        <f t="shared" si="11"/>
        <v>18.527538136077023</v>
      </c>
    </row>
    <row r="21" spans="4:26" x14ac:dyDescent="0.2">
      <c r="D21" s="211"/>
      <c r="E21" s="79" t="s">
        <v>11</v>
      </c>
      <c r="F21" s="91" t="s">
        <v>28</v>
      </c>
      <c r="G21" s="79">
        <v>0.32100000000000001</v>
      </c>
      <c r="H21" s="94">
        <v>0.13400000000000001</v>
      </c>
      <c r="I21" s="94">
        <v>0.113</v>
      </c>
      <c r="J21" s="94">
        <v>3.6589999999999998</v>
      </c>
      <c r="K21" s="94">
        <v>1.5149999999999999</v>
      </c>
      <c r="L21" s="79">
        <v>5.2569999999999997</v>
      </c>
      <c r="M21" s="95"/>
      <c r="N21" s="81">
        <f t="shared" si="0"/>
        <v>1.8331666666666664</v>
      </c>
      <c r="O21" s="82">
        <f t="shared" si="1"/>
        <v>0.88092036293035614</v>
      </c>
      <c r="P21" s="75" t="s">
        <v>999</v>
      </c>
      <c r="Q21" s="75">
        <v>5.4</v>
      </c>
      <c r="R21" s="75">
        <f t="shared" si="3"/>
        <v>321</v>
      </c>
      <c r="S21" s="75">
        <f t="shared" si="4"/>
        <v>134</v>
      </c>
      <c r="T21" s="75">
        <f t="shared" si="5"/>
        <v>113</v>
      </c>
      <c r="U21" s="75">
        <f t="shared" si="6"/>
        <v>3659</v>
      </c>
      <c r="V21" s="75">
        <f t="shared" si="7"/>
        <v>1515</v>
      </c>
      <c r="W21" s="75">
        <f t="shared" si="8"/>
        <v>5257</v>
      </c>
      <c r="X21" s="75">
        <f t="shared" si="9"/>
        <v>0</v>
      </c>
      <c r="Y21" s="113">
        <f t="shared" si="10"/>
        <v>1833.1666666666663</v>
      </c>
      <c r="Z21" s="113">
        <f t="shared" si="11"/>
        <v>880.92036293035619</v>
      </c>
    </row>
    <row r="22" spans="4:26" x14ac:dyDescent="0.2">
      <c r="D22" s="211"/>
      <c r="E22" s="79" t="s">
        <v>13</v>
      </c>
      <c r="F22" s="91" t="s">
        <v>29</v>
      </c>
      <c r="G22" s="79">
        <v>2.5000000000000001E-2</v>
      </c>
      <c r="H22" s="94">
        <v>0.10299999999999999</v>
      </c>
      <c r="I22" s="94">
        <v>0.23100000000000001</v>
      </c>
      <c r="J22" s="79">
        <v>0.25900000000000001</v>
      </c>
      <c r="K22" s="94">
        <v>0.01</v>
      </c>
      <c r="L22" s="94">
        <v>1.6240000000000001</v>
      </c>
      <c r="M22" s="99">
        <v>0.129</v>
      </c>
      <c r="N22" s="81">
        <f t="shared" si="0"/>
        <v>0.34014285714285719</v>
      </c>
      <c r="O22" s="82">
        <f t="shared" si="1"/>
        <v>0.23422981965823175</v>
      </c>
      <c r="P22" s="75" t="s">
        <v>1000</v>
      </c>
      <c r="Q22" s="75">
        <v>7.4</v>
      </c>
      <c r="R22" s="75">
        <f t="shared" si="3"/>
        <v>25</v>
      </c>
      <c r="S22" s="75">
        <f t="shared" si="4"/>
        <v>103</v>
      </c>
      <c r="T22" s="75">
        <f t="shared" si="5"/>
        <v>231</v>
      </c>
      <c r="U22" s="75">
        <f t="shared" si="6"/>
        <v>259</v>
      </c>
      <c r="V22" s="75">
        <f t="shared" si="7"/>
        <v>10</v>
      </c>
      <c r="W22" s="75">
        <f t="shared" si="8"/>
        <v>1624</v>
      </c>
      <c r="X22" s="75">
        <f t="shared" si="9"/>
        <v>129</v>
      </c>
      <c r="Y22" s="113">
        <f t="shared" si="10"/>
        <v>340.14285714285717</v>
      </c>
      <c r="Z22" s="113">
        <f t="shared" si="11"/>
        <v>234.22981965823175</v>
      </c>
    </row>
    <row r="23" spans="4:26" x14ac:dyDescent="0.2">
      <c r="D23" s="212"/>
      <c r="E23" s="83" t="s">
        <v>15</v>
      </c>
      <c r="F23" s="96" t="s">
        <v>30</v>
      </c>
      <c r="G23" s="83">
        <v>1.4159999999999999</v>
      </c>
      <c r="H23" s="97">
        <v>3.3000000000000002E-2</v>
      </c>
      <c r="I23" s="97">
        <v>0.154</v>
      </c>
      <c r="J23" s="83">
        <v>1.3340000000000001</v>
      </c>
      <c r="K23" s="97">
        <v>8.5660000000000007</v>
      </c>
      <c r="L23" s="83">
        <v>4.7E-2</v>
      </c>
      <c r="M23" s="100">
        <v>0.68</v>
      </c>
      <c r="N23" s="85">
        <f t="shared" si="0"/>
        <v>1.7471428571428571</v>
      </c>
      <c r="O23" s="86">
        <f t="shared" si="1"/>
        <v>1.2501042561786275</v>
      </c>
      <c r="P23" s="75" t="s">
        <v>1000</v>
      </c>
      <c r="Q23" s="75">
        <v>9.4</v>
      </c>
      <c r="R23" s="75">
        <f t="shared" si="3"/>
        <v>1416</v>
      </c>
      <c r="S23" s="75">
        <f t="shared" si="4"/>
        <v>33</v>
      </c>
      <c r="T23" s="75">
        <f t="shared" si="5"/>
        <v>154</v>
      </c>
      <c r="U23" s="75">
        <f t="shared" si="6"/>
        <v>1334</v>
      </c>
      <c r="V23" s="75">
        <f t="shared" si="7"/>
        <v>8566</v>
      </c>
      <c r="W23" s="75">
        <f t="shared" si="8"/>
        <v>47</v>
      </c>
      <c r="X23" s="75">
        <f t="shared" si="9"/>
        <v>680</v>
      </c>
      <c r="Y23" s="113">
        <f t="shared" si="10"/>
        <v>1747.1428571428571</v>
      </c>
      <c r="Z23" s="113">
        <f t="shared" si="11"/>
        <v>1250.1042561786276</v>
      </c>
    </row>
    <row r="26" spans="4:26" x14ac:dyDescent="0.2">
      <c r="Q26" s="75">
        <v>1</v>
      </c>
      <c r="R26" s="75">
        <f>Q26+0.2</f>
        <v>1.2</v>
      </c>
      <c r="S26" s="75">
        <f>Q26+0.4</f>
        <v>1.4</v>
      </c>
    </row>
    <row r="27" spans="4:26" x14ac:dyDescent="0.2">
      <c r="Q27" s="75">
        <v>3</v>
      </c>
      <c r="R27" s="75">
        <f>Q27+0.2</f>
        <v>3.2</v>
      </c>
      <c r="S27" s="75">
        <f>Q27+0.4</f>
        <v>3.4</v>
      </c>
    </row>
    <row r="28" spans="4:26" x14ac:dyDescent="0.2">
      <c r="Q28" s="75">
        <v>5</v>
      </c>
      <c r="R28" s="75">
        <f>Q28+0.2</f>
        <v>5.2</v>
      </c>
      <c r="S28" s="75">
        <f>Q28+0.4</f>
        <v>5.4</v>
      </c>
    </row>
    <row r="29" spans="4:26" x14ac:dyDescent="0.2">
      <c r="Q29" s="75">
        <v>7</v>
      </c>
      <c r="R29" s="75">
        <f>Q29+0.2</f>
        <v>7.2</v>
      </c>
      <c r="S29" s="75">
        <f>Q29+0.4</f>
        <v>7.4</v>
      </c>
    </row>
    <row r="30" spans="4:26" x14ac:dyDescent="0.2">
      <c r="Q30" s="75">
        <v>9</v>
      </c>
      <c r="R30" s="75">
        <f>Q30+0.2</f>
        <v>9.1999999999999993</v>
      </c>
      <c r="S30" s="75">
        <f>Q30+0.4</f>
        <v>9.4</v>
      </c>
    </row>
    <row r="42" spans="4:26" x14ac:dyDescent="0.2">
      <c r="G42" s="210" t="s">
        <v>32</v>
      </c>
      <c r="H42" s="210"/>
      <c r="I42" s="210"/>
      <c r="J42" s="210"/>
      <c r="K42" s="210"/>
      <c r="L42" s="210"/>
      <c r="M42" s="210"/>
    </row>
    <row r="43" spans="4:26" x14ac:dyDescent="0.2">
      <c r="D43" s="76" t="s">
        <v>1</v>
      </c>
      <c r="E43" s="77" t="s">
        <v>2</v>
      </c>
      <c r="F43" s="77" t="s">
        <v>3</v>
      </c>
      <c r="G43" s="77">
        <v>1</v>
      </c>
      <c r="H43" s="77">
        <v>2</v>
      </c>
      <c r="I43" s="77">
        <v>3</v>
      </c>
      <c r="J43" s="77">
        <v>4</v>
      </c>
      <c r="K43" s="77">
        <v>5</v>
      </c>
      <c r="L43" s="77">
        <v>6</v>
      </c>
      <c r="M43" s="78">
        <v>7</v>
      </c>
      <c r="N43" s="76" t="s">
        <v>4</v>
      </c>
      <c r="O43" s="78" t="s">
        <v>5</v>
      </c>
      <c r="R43" s="77">
        <v>1</v>
      </c>
      <c r="S43" s="77">
        <v>2</v>
      </c>
      <c r="T43" s="77">
        <v>3</v>
      </c>
      <c r="U43" s="77">
        <v>4</v>
      </c>
      <c r="V43" s="77">
        <v>5</v>
      </c>
      <c r="W43" s="77">
        <v>6</v>
      </c>
      <c r="X43" s="78">
        <v>7</v>
      </c>
      <c r="Y43" s="76" t="s">
        <v>4</v>
      </c>
      <c r="Z43" s="78" t="s">
        <v>5</v>
      </c>
    </row>
    <row r="44" spans="4:26" x14ac:dyDescent="0.2">
      <c r="D44" s="211" t="s">
        <v>6</v>
      </c>
      <c r="E44" s="79" t="s">
        <v>7</v>
      </c>
      <c r="F44" s="79" t="s">
        <v>8</v>
      </c>
      <c r="G44" s="101">
        <v>0.12</v>
      </c>
      <c r="H44" s="101">
        <v>0.35899999999999999</v>
      </c>
      <c r="I44" s="101">
        <v>0.23</v>
      </c>
      <c r="J44" s="101">
        <v>0.13700000000000001</v>
      </c>
      <c r="K44" s="101">
        <v>1.911</v>
      </c>
      <c r="L44" s="101">
        <v>0.11</v>
      </c>
      <c r="M44" s="101">
        <v>0.44700000000000001</v>
      </c>
      <c r="N44" s="102">
        <f t="shared" ref="N44:N58" si="12">AVERAGE(G44:M44)</f>
        <v>0.47342857142857142</v>
      </c>
      <c r="O44" s="102">
        <f t="shared" ref="O44:O58" si="13">STDEVA(G44:M44)/2.44</f>
        <v>0.26506804132821055</v>
      </c>
      <c r="Q44" s="75">
        <v>1</v>
      </c>
      <c r="R44" s="101">
        <v>0.12</v>
      </c>
      <c r="S44" s="101">
        <v>0.35899999999999999</v>
      </c>
      <c r="T44" s="101">
        <v>0.23</v>
      </c>
      <c r="U44" s="101">
        <v>0.13700000000000001</v>
      </c>
      <c r="V44" s="101">
        <v>1.911</v>
      </c>
      <c r="W44" s="101">
        <v>0.11</v>
      </c>
      <c r="X44" s="101">
        <v>0.44700000000000001</v>
      </c>
      <c r="Y44" s="102">
        <f t="shared" ref="Y44:Y58" si="14">AVERAGE(R44:X44)</f>
        <v>0.47342857142857142</v>
      </c>
      <c r="Z44" s="102">
        <f t="shared" ref="Z44:Z54" si="15">STDEVA(R44:X44)/2.44</f>
        <v>0.26506804132821055</v>
      </c>
    </row>
    <row r="45" spans="4:26" x14ac:dyDescent="0.2">
      <c r="D45" s="211"/>
      <c r="E45" s="79" t="s">
        <v>9</v>
      </c>
      <c r="F45" s="79" t="s">
        <v>10</v>
      </c>
      <c r="G45" s="101">
        <v>0.16</v>
      </c>
      <c r="H45" s="101">
        <v>0.11</v>
      </c>
      <c r="I45" s="101">
        <v>0.109</v>
      </c>
      <c r="J45" s="101">
        <v>0.19800000000000001</v>
      </c>
      <c r="K45" s="101">
        <v>0.15</v>
      </c>
      <c r="L45" s="101">
        <v>0.13300000000000001</v>
      </c>
      <c r="M45" s="101">
        <v>0.28699999999999998</v>
      </c>
      <c r="N45" s="102">
        <f t="shared" si="12"/>
        <v>0.16385714285714287</v>
      </c>
      <c r="O45" s="102">
        <f t="shared" si="13"/>
        <v>2.5593629071855181E-2</v>
      </c>
      <c r="Q45" s="75">
        <v>3</v>
      </c>
      <c r="R45" s="101">
        <v>0.16</v>
      </c>
      <c r="S45" s="101">
        <v>0.11</v>
      </c>
      <c r="T45" s="101">
        <v>0.109</v>
      </c>
      <c r="U45" s="101">
        <v>0.19800000000000001</v>
      </c>
      <c r="V45" s="101">
        <v>0.15</v>
      </c>
      <c r="W45" s="101">
        <v>0.13300000000000001</v>
      </c>
      <c r="X45" s="101">
        <v>0.28699999999999998</v>
      </c>
      <c r="Y45" s="102">
        <f t="shared" si="14"/>
        <v>0.16385714285714287</v>
      </c>
      <c r="Z45" s="102">
        <f t="shared" si="15"/>
        <v>2.5593629071855181E-2</v>
      </c>
    </row>
    <row r="46" spans="4:26" x14ac:dyDescent="0.2">
      <c r="D46" s="211"/>
      <c r="E46" s="79" t="s">
        <v>11</v>
      </c>
      <c r="F46" s="79" t="s">
        <v>12</v>
      </c>
      <c r="G46" s="101">
        <v>0.15</v>
      </c>
      <c r="H46" s="101">
        <v>0.20300000000000001</v>
      </c>
      <c r="I46" s="101">
        <v>0.14499999999999999</v>
      </c>
      <c r="J46" s="101">
        <v>0.13900000000000001</v>
      </c>
      <c r="K46" s="103">
        <v>0.128</v>
      </c>
      <c r="L46" s="101">
        <v>0.10100000000000001</v>
      </c>
      <c r="M46" s="101">
        <v>0.20899999999999999</v>
      </c>
      <c r="N46" s="102">
        <f t="shared" si="12"/>
        <v>0.15357142857142855</v>
      </c>
      <c r="O46" s="102">
        <f t="shared" si="13"/>
        <v>1.6075915914720174E-2</v>
      </c>
      <c r="Q46" s="75">
        <v>5</v>
      </c>
      <c r="R46" s="101">
        <v>0.15</v>
      </c>
      <c r="S46" s="101">
        <v>0.20300000000000001</v>
      </c>
      <c r="T46" s="101">
        <v>0.14499999999999999</v>
      </c>
      <c r="U46" s="101">
        <v>0.13900000000000001</v>
      </c>
      <c r="V46" s="103">
        <v>0.128</v>
      </c>
      <c r="W46" s="101">
        <v>0.10100000000000001</v>
      </c>
      <c r="X46" s="101">
        <v>0.20899999999999999</v>
      </c>
      <c r="Y46" s="102">
        <f t="shared" si="14"/>
        <v>0.15357142857142855</v>
      </c>
      <c r="Z46" s="102">
        <f t="shared" si="15"/>
        <v>1.6075915914720174E-2</v>
      </c>
    </row>
    <row r="47" spans="4:26" x14ac:dyDescent="0.2">
      <c r="D47" s="211"/>
      <c r="E47" s="79" t="s">
        <v>13</v>
      </c>
      <c r="F47" s="79" t="s">
        <v>14</v>
      </c>
      <c r="G47" s="101">
        <v>1.829</v>
      </c>
      <c r="H47" s="101">
        <v>0.98399999999999999</v>
      </c>
      <c r="I47" s="101">
        <v>0.13100000000000001</v>
      </c>
      <c r="J47" s="101">
        <v>0.45600000000000002</v>
      </c>
      <c r="K47" s="101">
        <v>0.113</v>
      </c>
      <c r="L47" s="101">
        <v>0.499</v>
      </c>
      <c r="M47" s="104"/>
      <c r="N47" s="102">
        <f t="shared" si="12"/>
        <v>0.66866666666666663</v>
      </c>
      <c r="O47" s="102">
        <f t="shared" si="13"/>
        <v>0.2667194306394669</v>
      </c>
      <c r="Q47" s="75">
        <v>7</v>
      </c>
      <c r="R47" s="101">
        <v>1.829</v>
      </c>
      <c r="S47" s="101">
        <v>0.98399999999999999</v>
      </c>
      <c r="T47" s="101">
        <v>0.13100000000000001</v>
      </c>
      <c r="U47" s="101">
        <v>0.45600000000000002</v>
      </c>
      <c r="V47" s="101">
        <v>0.113</v>
      </c>
      <c r="W47" s="101">
        <v>0.499</v>
      </c>
      <c r="X47" s="104"/>
      <c r="Y47" s="102">
        <f t="shared" si="14"/>
        <v>0.66866666666666663</v>
      </c>
      <c r="Z47" s="102">
        <f t="shared" si="15"/>
        <v>0.2667194306394669</v>
      </c>
    </row>
    <row r="48" spans="4:26" x14ac:dyDescent="0.2">
      <c r="D48" s="212"/>
      <c r="E48" s="83" t="s">
        <v>15</v>
      </c>
      <c r="F48" s="83" t="s">
        <v>16</v>
      </c>
      <c r="G48" s="101">
        <v>0.28699999999999998</v>
      </c>
      <c r="H48" s="101">
        <v>1.2549999999999999</v>
      </c>
      <c r="I48" s="101">
        <v>0.08</v>
      </c>
      <c r="J48" s="101">
        <v>1.706</v>
      </c>
      <c r="K48" s="103">
        <v>0.441</v>
      </c>
      <c r="L48" s="101">
        <v>0.755</v>
      </c>
      <c r="M48" s="104"/>
      <c r="N48" s="105">
        <f>AVERAGE(G48:M48)</f>
        <v>0.754</v>
      </c>
      <c r="O48" s="102">
        <f t="shared" si="13"/>
        <v>0.25447090616701323</v>
      </c>
      <c r="Q48" s="75">
        <v>9</v>
      </c>
      <c r="R48" s="101">
        <v>0.28699999999999998</v>
      </c>
      <c r="S48" s="101">
        <v>1.2549999999999999</v>
      </c>
      <c r="T48" s="101">
        <v>0.08</v>
      </c>
      <c r="U48" s="101">
        <v>1.706</v>
      </c>
      <c r="V48" s="103">
        <v>0.441</v>
      </c>
      <c r="W48" s="101">
        <v>0.755</v>
      </c>
      <c r="X48" s="104"/>
      <c r="Y48" s="105">
        <f t="shared" si="14"/>
        <v>0.754</v>
      </c>
      <c r="Z48" s="102">
        <f t="shared" si="15"/>
        <v>0.25447090616701323</v>
      </c>
    </row>
    <row r="49" spans="4:26" x14ac:dyDescent="0.2">
      <c r="D49" s="213" t="s">
        <v>17</v>
      </c>
      <c r="E49" s="77" t="s">
        <v>7</v>
      </c>
      <c r="F49" s="87" t="s">
        <v>18</v>
      </c>
      <c r="G49" s="101">
        <v>0.158</v>
      </c>
      <c r="H49" s="101">
        <v>0.13</v>
      </c>
      <c r="I49" s="101">
        <v>0.32</v>
      </c>
      <c r="J49" s="101">
        <v>0.12</v>
      </c>
      <c r="K49" s="103">
        <v>0.23400000000000001</v>
      </c>
      <c r="L49" s="101">
        <v>0.13</v>
      </c>
      <c r="M49" s="101">
        <v>0.17499999999999999</v>
      </c>
      <c r="N49" s="105">
        <f t="shared" si="12"/>
        <v>0.18100000000000002</v>
      </c>
      <c r="O49" s="102">
        <f t="shared" si="13"/>
        <v>2.9751012199008216E-2</v>
      </c>
      <c r="Q49" s="75">
        <v>1.2</v>
      </c>
      <c r="R49" s="101">
        <v>0.158</v>
      </c>
      <c r="S49" s="101">
        <v>0.13</v>
      </c>
      <c r="T49" s="101">
        <v>0.32</v>
      </c>
      <c r="U49" s="101">
        <v>0.12</v>
      </c>
      <c r="V49" s="103">
        <v>0.23400000000000001</v>
      </c>
      <c r="W49" s="101">
        <v>0.13</v>
      </c>
      <c r="X49" s="101">
        <v>0.17499999999999999</v>
      </c>
      <c r="Y49" s="105">
        <f t="shared" si="14"/>
        <v>0.18100000000000002</v>
      </c>
      <c r="Z49" s="102">
        <f t="shared" si="15"/>
        <v>2.9751012199008216E-2</v>
      </c>
    </row>
    <row r="50" spans="4:26" x14ac:dyDescent="0.2">
      <c r="D50" s="211"/>
      <c r="E50" s="79" t="s">
        <v>9</v>
      </c>
      <c r="F50" s="91" t="s">
        <v>19</v>
      </c>
      <c r="G50" s="101">
        <v>9.3000000000000007</v>
      </c>
      <c r="H50" s="101">
        <v>10.148999999999999</v>
      </c>
      <c r="I50" s="101">
        <v>6.4660000000000002</v>
      </c>
      <c r="J50" s="101">
        <v>0.996</v>
      </c>
      <c r="K50" s="103">
        <v>0.67800000000000005</v>
      </c>
      <c r="L50" s="101">
        <v>7.657</v>
      </c>
      <c r="M50" s="101">
        <v>5.99</v>
      </c>
      <c r="N50" s="105">
        <f t="shared" si="12"/>
        <v>5.8908571428571426</v>
      </c>
      <c r="O50" s="102">
        <f t="shared" si="13"/>
        <v>1.5366340492087236</v>
      </c>
      <c r="Q50" s="75">
        <v>3.2</v>
      </c>
      <c r="R50" s="101">
        <v>9.3000000000000007</v>
      </c>
      <c r="S50" s="101">
        <v>10.148999999999999</v>
      </c>
      <c r="T50" s="101">
        <v>6.4660000000000002</v>
      </c>
      <c r="U50" s="101">
        <v>0.996</v>
      </c>
      <c r="V50" s="103">
        <v>0.67800000000000005</v>
      </c>
      <c r="W50" s="101">
        <v>7.657</v>
      </c>
      <c r="X50" s="101">
        <v>5.99</v>
      </c>
      <c r="Y50" s="105">
        <f t="shared" si="14"/>
        <v>5.8908571428571426</v>
      </c>
      <c r="Z50" s="102">
        <f t="shared" si="15"/>
        <v>1.5366340492087236</v>
      </c>
    </row>
    <row r="51" spans="4:26" x14ac:dyDescent="0.2">
      <c r="D51" s="211"/>
      <c r="E51" s="79" t="s">
        <v>11</v>
      </c>
      <c r="F51" s="91" t="s">
        <v>20</v>
      </c>
      <c r="G51" s="101">
        <v>12.54</v>
      </c>
      <c r="H51" s="101">
        <v>3.98</v>
      </c>
      <c r="I51" s="101">
        <v>7.8959999999999999</v>
      </c>
      <c r="J51" s="101">
        <v>1.998</v>
      </c>
      <c r="K51" s="101">
        <v>3.395</v>
      </c>
      <c r="L51" s="101">
        <v>11.5</v>
      </c>
      <c r="M51" s="101">
        <v>6.7759999999999998</v>
      </c>
      <c r="N51" s="105">
        <f t="shared" si="12"/>
        <v>6.8692857142857138</v>
      </c>
      <c r="O51" s="102">
        <f t="shared" si="13"/>
        <v>1.6631756310831314</v>
      </c>
      <c r="Q51" s="75">
        <v>5.2</v>
      </c>
      <c r="R51" s="101">
        <v>12.54</v>
      </c>
      <c r="S51" s="101">
        <v>3.98</v>
      </c>
      <c r="T51" s="101">
        <v>7.8959999999999999</v>
      </c>
      <c r="U51" s="101">
        <v>1.998</v>
      </c>
      <c r="V51" s="101">
        <v>3.395</v>
      </c>
      <c r="W51" s="101">
        <v>11.5</v>
      </c>
      <c r="X51" s="101">
        <v>6.7759999999999998</v>
      </c>
      <c r="Y51" s="105">
        <f t="shared" si="14"/>
        <v>6.8692857142857138</v>
      </c>
      <c r="Z51" s="102">
        <f t="shared" si="15"/>
        <v>1.6631756310831314</v>
      </c>
    </row>
    <row r="52" spans="4:26" x14ac:dyDescent="0.2">
      <c r="D52" s="211"/>
      <c r="E52" s="79" t="s">
        <v>13</v>
      </c>
      <c r="F52" s="91" t="s">
        <v>21</v>
      </c>
      <c r="G52" s="101">
        <v>0.81100000000000005</v>
      </c>
      <c r="H52" s="101">
        <v>0.872</v>
      </c>
      <c r="I52" s="101">
        <v>1.1000000000000001</v>
      </c>
      <c r="J52" s="101">
        <v>1.43</v>
      </c>
      <c r="K52" s="101">
        <v>0.153</v>
      </c>
      <c r="L52" s="101">
        <v>4.49</v>
      </c>
      <c r="M52" s="101"/>
      <c r="N52" s="105">
        <f t="shared" si="12"/>
        <v>1.476</v>
      </c>
      <c r="O52" s="102">
        <f t="shared" si="13"/>
        <v>0.62920336070399696</v>
      </c>
      <c r="Q52" s="75">
        <v>7.2</v>
      </c>
      <c r="R52" s="101">
        <v>0.81100000000000005</v>
      </c>
      <c r="S52" s="101">
        <v>0.872</v>
      </c>
      <c r="T52" s="101">
        <v>1.1000000000000001</v>
      </c>
      <c r="U52" s="101">
        <v>1.43</v>
      </c>
      <c r="V52" s="101">
        <v>0.153</v>
      </c>
      <c r="W52" s="101">
        <v>4.49</v>
      </c>
      <c r="X52" s="101"/>
      <c r="Y52" s="105">
        <f t="shared" si="14"/>
        <v>1.476</v>
      </c>
      <c r="Z52" s="102">
        <f t="shared" si="15"/>
        <v>0.62920336070399696</v>
      </c>
    </row>
    <row r="53" spans="4:26" x14ac:dyDescent="0.2">
      <c r="D53" s="212"/>
      <c r="E53" s="83" t="s">
        <v>15</v>
      </c>
      <c r="F53" s="96" t="s">
        <v>22</v>
      </c>
      <c r="G53" s="101">
        <v>1.345</v>
      </c>
      <c r="H53" s="101">
        <v>2.89</v>
      </c>
      <c r="I53" s="101">
        <v>5.431</v>
      </c>
      <c r="J53" s="101">
        <v>8.0079999999999991</v>
      </c>
      <c r="K53" s="103">
        <v>7.992</v>
      </c>
      <c r="L53" s="101">
        <v>1.667</v>
      </c>
      <c r="M53" s="101"/>
      <c r="N53" s="105">
        <f t="shared" si="12"/>
        <v>4.5555000000000003</v>
      </c>
      <c r="O53" s="102">
        <f t="shared" si="13"/>
        <v>1.2420186133161217</v>
      </c>
      <c r="Q53" s="75">
        <v>9.1999999999999993</v>
      </c>
      <c r="R53" s="101">
        <v>1.345</v>
      </c>
      <c r="S53" s="101">
        <v>2.89</v>
      </c>
      <c r="T53" s="101">
        <v>5.431</v>
      </c>
      <c r="U53" s="101">
        <v>8.0079999999999991</v>
      </c>
      <c r="V53" s="103">
        <v>7.992</v>
      </c>
      <c r="W53" s="101">
        <v>1.667</v>
      </c>
      <c r="X53" s="101"/>
      <c r="Y53" s="105">
        <f t="shared" si="14"/>
        <v>4.5555000000000003</v>
      </c>
      <c r="Z53" s="102">
        <f t="shared" si="15"/>
        <v>1.2420186133161217</v>
      </c>
    </row>
    <row r="54" spans="4:26" x14ac:dyDescent="0.2">
      <c r="D54" s="213" t="s">
        <v>25</v>
      </c>
      <c r="E54" s="77" t="s">
        <v>7</v>
      </c>
      <c r="F54" s="87" t="s">
        <v>26</v>
      </c>
      <c r="G54" s="101">
        <v>340</v>
      </c>
      <c r="H54" s="101">
        <v>56</v>
      </c>
      <c r="I54" s="101">
        <v>180</v>
      </c>
      <c r="J54" s="101">
        <v>31</v>
      </c>
      <c r="K54" s="101">
        <v>8.9969999999999999</v>
      </c>
      <c r="L54" s="101">
        <v>45.32</v>
      </c>
      <c r="M54" s="101">
        <v>122.3</v>
      </c>
      <c r="N54" s="105">
        <f>AVERAGE(G54:M54)</f>
        <v>111.9452857142857</v>
      </c>
      <c r="O54" s="102">
        <f t="shared" si="13"/>
        <v>47.755694911769382</v>
      </c>
      <c r="Q54" s="75">
        <v>1.4</v>
      </c>
      <c r="R54" s="101">
        <v>340</v>
      </c>
      <c r="S54" s="101">
        <v>56</v>
      </c>
      <c r="T54" s="101">
        <v>180</v>
      </c>
      <c r="U54" s="101">
        <v>31</v>
      </c>
      <c r="V54" s="101">
        <v>8.9969999999999999</v>
      </c>
      <c r="W54" s="101">
        <v>45.32</v>
      </c>
      <c r="X54" s="101">
        <v>122.3</v>
      </c>
      <c r="Y54" s="105">
        <f t="shared" si="14"/>
        <v>111.9452857142857</v>
      </c>
      <c r="Z54" s="102">
        <f t="shared" si="15"/>
        <v>47.755694911769382</v>
      </c>
    </row>
    <row r="55" spans="4:26" x14ac:dyDescent="0.2">
      <c r="D55" s="211"/>
      <c r="E55" s="79" t="s">
        <v>9</v>
      </c>
      <c r="F55" s="91" t="s">
        <v>27</v>
      </c>
      <c r="G55" s="101">
        <v>110.7</v>
      </c>
      <c r="H55" s="101">
        <v>453.5</v>
      </c>
      <c r="I55" s="101">
        <v>129.69999999999999</v>
      </c>
      <c r="J55" s="101">
        <v>130.80000000000001</v>
      </c>
      <c r="K55" s="101">
        <v>135.69999999999999</v>
      </c>
      <c r="L55" s="101">
        <v>176.1</v>
      </c>
      <c r="M55" s="101">
        <v>170.1</v>
      </c>
      <c r="N55" s="105">
        <f t="shared" si="12"/>
        <v>186.65714285714284</v>
      </c>
      <c r="O55" s="102">
        <f>STDEVA(G55:M55)/2.44</f>
        <v>49.157826461901045</v>
      </c>
      <c r="Q55" s="75">
        <v>3.4</v>
      </c>
      <c r="R55" s="101">
        <v>110.7</v>
      </c>
      <c r="S55" s="101">
        <v>453.5</v>
      </c>
      <c r="T55" s="101">
        <v>129.69999999999999</v>
      </c>
      <c r="U55" s="101">
        <v>130.80000000000001</v>
      </c>
      <c r="V55" s="101">
        <v>135.69999999999999</v>
      </c>
      <c r="W55" s="101">
        <v>176.1</v>
      </c>
      <c r="X55" s="101">
        <v>170.1</v>
      </c>
      <c r="Y55" s="105">
        <f t="shared" si="14"/>
        <v>186.65714285714284</v>
      </c>
      <c r="Z55" s="102">
        <f>STDEVA(R55:X55)/2.44</f>
        <v>49.157826461901045</v>
      </c>
    </row>
    <row r="56" spans="4:26" x14ac:dyDescent="0.2">
      <c r="D56" s="211"/>
      <c r="E56" s="79" t="s">
        <v>11</v>
      </c>
      <c r="F56" s="91" t="s">
        <v>28</v>
      </c>
      <c r="G56" s="101">
        <v>1025</v>
      </c>
      <c r="H56" s="101">
        <v>876.9</v>
      </c>
      <c r="I56" s="101">
        <v>3410</v>
      </c>
      <c r="J56" s="101">
        <v>234.5</v>
      </c>
      <c r="K56" s="101">
        <v>150.6</v>
      </c>
      <c r="L56" s="101">
        <v>587.9</v>
      </c>
      <c r="M56" s="101">
        <v>565</v>
      </c>
      <c r="N56" s="105">
        <f t="shared" si="12"/>
        <v>978.55714285714282</v>
      </c>
      <c r="O56" s="102">
        <f t="shared" si="13"/>
        <v>457.81892915692777</v>
      </c>
      <c r="Q56" s="75">
        <v>5.4</v>
      </c>
      <c r="R56" s="101">
        <v>1025</v>
      </c>
      <c r="S56" s="101">
        <v>876.9</v>
      </c>
      <c r="T56" s="101">
        <v>3410</v>
      </c>
      <c r="U56" s="101">
        <v>234.5</v>
      </c>
      <c r="V56" s="101">
        <v>150.6</v>
      </c>
      <c r="W56" s="101">
        <v>587.9</v>
      </c>
      <c r="X56" s="101">
        <v>565</v>
      </c>
      <c r="Y56" s="105">
        <f t="shared" si="14"/>
        <v>978.55714285714282</v>
      </c>
      <c r="Z56" s="102">
        <f>STDEVA(R56:X56)/2.44</f>
        <v>457.81892915692777</v>
      </c>
    </row>
    <row r="57" spans="4:26" x14ac:dyDescent="0.2">
      <c r="D57" s="211"/>
      <c r="E57" s="79" t="s">
        <v>13</v>
      </c>
      <c r="F57" s="91" t="s">
        <v>29</v>
      </c>
      <c r="G57" s="101">
        <v>354.2</v>
      </c>
      <c r="H57" s="101">
        <v>456.8</v>
      </c>
      <c r="I57" s="101">
        <v>157.9</v>
      </c>
      <c r="J57" s="101">
        <v>234.5</v>
      </c>
      <c r="K57" s="103">
        <v>1098</v>
      </c>
      <c r="L57" s="101">
        <v>576.5</v>
      </c>
      <c r="M57" s="101"/>
      <c r="N57" s="105">
        <f t="shared" si="12"/>
        <v>479.65000000000003</v>
      </c>
      <c r="O57" s="102">
        <f t="shared" si="13"/>
        <v>138.57284723032484</v>
      </c>
      <c r="Q57" s="75">
        <v>7.4</v>
      </c>
      <c r="R57" s="101">
        <v>354.2</v>
      </c>
      <c r="S57" s="101">
        <v>456.8</v>
      </c>
      <c r="T57" s="101">
        <v>157.9</v>
      </c>
      <c r="U57" s="101">
        <v>234.5</v>
      </c>
      <c r="V57" s="103">
        <v>1098</v>
      </c>
      <c r="W57" s="101">
        <v>576.5</v>
      </c>
      <c r="X57" s="101"/>
      <c r="Y57" s="105">
        <f t="shared" si="14"/>
        <v>479.65000000000003</v>
      </c>
      <c r="Z57" s="102">
        <f>STDEVA(R57:X57)/2.44</f>
        <v>138.57284723032484</v>
      </c>
    </row>
    <row r="58" spans="4:26" x14ac:dyDescent="0.2">
      <c r="D58" s="212"/>
      <c r="E58" s="83" t="s">
        <v>15</v>
      </c>
      <c r="F58" s="96" t="s">
        <v>30</v>
      </c>
      <c r="G58" s="101">
        <v>450.7</v>
      </c>
      <c r="H58" s="101">
        <v>765.8</v>
      </c>
      <c r="I58" s="101">
        <v>189.9</v>
      </c>
      <c r="J58" s="101">
        <v>343.2</v>
      </c>
      <c r="K58" s="101">
        <v>509.1</v>
      </c>
      <c r="L58" s="101">
        <v>455.7</v>
      </c>
      <c r="M58" s="101"/>
      <c r="N58" s="105">
        <f t="shared" si="12"/>
        <v>452.40000000000003</v>
      </c>
      <c r="O58" s="102">
        <f t="shared" si="13"/>
        <v>78.251673305865879</v>
      </c>
      <c r="Q58" s="75">
        <v>9.4</v>
      </c>
      <c r="R58" s="101">
        <v>450.7</v>
      </c>
      <c r="S58" s="101">
        <v>765.8</v>
      </c>
      <c r="T58" s="101">
        <v>189.9</v>
      </c>
      <c r="U58" s="101">
        <v>343.2</v>
      </c>
      <c r="V58" s="101">
        <v>509.1</v>
      </c>
      <c r="W58" s="101">
        <v>455.7</v>
      </c>
      <c r="X58" s="101"/>
      <c r="Y58" s="105">
        <f t="shared" si="14"/>
        <v>452.40000000000003</v>
      </c>
      <c r="Z58" s="102">
        <f>STDEVA(R58:X58)/2.44</f>
        <v>78.251673305865879</v>
      </c>
    </row>
    <row r="60" spans="4:26" x14ac:dyDescent="0.2">
      <c r="D60" s="213" t="s">
        <v>36</v>
      </c>
      <c r="E60" s="217"/>
      <c r="F60" s="217"/>
      <c r="G60" s="217"/>
      <c r="H60" s="217"/>
      <c r="I60" s="217"/>
      <c r="J60" s="217"/>
      <c r="K60" s="217"/>
      <c r="L60" s="217"/>
      <c r="M60" s="217"/>
      <c r="N60" s="218"/>
    </row>
    <row r="61" spans="4:26" x14ac:dyDescent="0.2">
      <c r="D61" s="212"/>
      <c r="E61" s="219"/>
      <c r="F61" s="219"/>
      <c r="G61" s="219"/>
      <c r="H61" s="219"/>
      <c r="I61" s="219"/>
      <c r="J61" s="219"/>
      <c r="K61" s="219"/>
      <c r="L61" s="219"/>
      <c r="M61" s="219"/>
      <c r="N61" s="220"/>
    </row>
    <row r="62" spans="4:26" x14ac:dyDescent="0.2">
      <c r="D62" s="76" t="s">
        <v>37</v>
      </c>
      <c r="E62" s="77" t="s">
        <v>2</v>
      </c>
      <c r="F62" s="78" t="s">
        <v>3</v>
      </c>
      <c r="G62" s="106" t="s">
        <v>0</v>
      </c>
      <c r="H62" s="106"/>
      <c r="I62" s="106"/>
      <c r="J62" s="106"/>
      <c r="K62" s="106"/>
      <c r="L62" s="106"/>
      <c r="M62" s="106" t="s">
        <v>4</v>
      </c>
      <c r="N62" s="106" t="s">
        <v>5</v>
      </c>
      <c r="R62" s="77">
        <v>1</v>
      </c>
      <c r="S62" s="77">
        <v>2</v>
      </c>
      <c r="T62" s="77">
        <v>3</v>
      </c>
      <c r="U62" s="77">
        <v>4</v>
      </c>
      <c r="V62" s="77">
        <v>5</v>
      </c>
      <c r="W62" s="77">
        <v>6</v>
      </c>
      <c r="X62" s="78"/>
      <c r="Y62" s="76" t="s">
        <v>4</v>
      </c>
      <c r="Z62" s="78" t="s">
        <v>5</v>
      </c>
    </row>
    <row r="63" spans="4:26" x14ac:dyDescent="0.2">
      <c r="D63" s="213" t="s">
        <v>38</v>
      </c>
      <c r="E63" s="77" t="s">
        <v>7</v>
      </c>
      <c r="F63" s="78" t="s">
        <v>8</v>
      </c>
      <c r="G63" s="101">
        <v>0.24</v>
      </c>
      <c r="H63" s="101">
        <v>0.222</v>
      </c>
      <c r="I63" s="101">
        <v>0.22500000000000001</v>
      </c>
      <c r="J63" s="101">
        <v>0.22600000000000001</v>
      </c>
      <c r="K63" s="101">
        <v>0.70899999999999996</v>
      </c>
      <c r="L63" s="101"/>
      <c r="M63" s="102">
        <v>0.32439999999999997</v>
      </c>
      <c r="N63" s="102">
        <v>8.7799988520348121E-2</v>
      </c>
      <c r="Q63" s="75">
        <v>1</v>
      </c>
      <c r="R63" s="101">
        <v>0.24</v>
      </c>
      <c r="S63" s="101">
        <v>0.222</v>
      </c>
      <c r="T63" s="101">
        <v>0.22500000000000001</v>
      </c>
      <c r="U63" s="101">
        <v>0.22600000000000001</v>
      </c>
      <c r="V63" s="101">
        <v>0.70899999999999996</v>
      </c>
      <c r="W63" s="101"/>
      <c r="Y63" s="102">
        <v>0.32439999999999997</v>
      </c>
      <c r="Z63" s="102">
        <v>8.7799988520348121E-2</v>
      </c>
    </row>
    <row r="64" spans="4:26" x14ac:dyDescent="0.2">
      <c r="D64" s="211"/>
      <c r="E64" s="79" t="s">
        <v>9</v>
      </c>
      <c r="F64" s="80" t="s">
        <v>10</v>
      </c>
      <c r="G64" s="101">
        <v>0.24099999999999999</v>
      </c>
      <c r="H64" s="101">
        <v>0.1</v>
      </c>
      <c r="I64" s="101">
        <v>0.12</v>
      </c>
      <c r="J64" s="101">
        <v>1.21</v>
      </c>
      <c r="K64" s="101">
        <v>1.399</v>
      </c>
      <c r="L64" s="101"/>
      <c r="M64" s="102">
        <v>0.61399999999999999</v>
      </c>
      <c r="N64" s="102">
        <v>0.25965744903073973</v>
      </c>
      <c r="Q64" s="75">
        <v>3</v>
      </c>
      <c r="R64" s="101">
        <v>0.24099999999999999</v>
      </c>
      <c r="S64" s="101">
        <v>0.1</v>
      </c>
      <c r="T64" s="101">
        <v>0.12</v>
      </c>
      <c r="U64" s="101">
        <v>1.21</v>
      </c>
      <c r="V64" s="101">
        <v>1.399</v>
      </c>
      <c r="W64" s="101"/>
      <c r="Y64" s="102">
        <v>0.61399999999999999</v>
      </c>
      <c r="Z64" s="102">
        <v>0.25965744903073973</v>
      </c>
    </row>
    <row r="65" spans="4:26" x14ac:dyDescent="0.2">
      <c r="D65" s="211"/>
      <c r="E65" s="79" t="s">
        <v>11</v>
      </c>
      <c r="F65" s="80" t="s">
        <v>12</v>
      </c>
      <c r="G65" s="101">
        <v>0.1</v>
      </c>
      <c r="H65" s="101">
        <v>0.33500000000000002</v>
      </c>
      <c r="I65" s="101">
        <v>0.125</v>
      </c>
      <c r="J65" s="101">
        <v>0.11</v>
      </c>
      <c r="K65" s="101">
        <v>0.23499999999999999</v>
      </c>
      <c r="L65" s="101"/>
      <c r="M65" s="102">
        <v>0.18099999999999999</v>
      </c>
      <c r="N65" s="102">
        <v>4.1509421460324478E-2</v>
      </c>
      <c r="Q65" s="75">
        <v>5</v>
      </c>
      <c r="R65" s="101">
        <v>0.1</v>
      </c>
      <c r="S65" s="101">
        <v>0.33500000000000002</v>
      </c>
      <c r="T65" s="101">
        <v>0.125</v>
      </c>
      <c r="U65" s="101">
        <v>0.11</v>
      </c>
      <c r="V65" s="101">
        <v>0.23499999999999999</v>
      </c>
      <c r="W65" s="101"/>
      <c r="Y65" s="102">
        <v>0.18099999999999999</v>
      </c>
      <c r="Z65" s="102">
        <v>4.1509421460324478E-2</v>
      </c>
    </row>
    <row r="66" spans="4:26" x14ac:dyDescent="0.2">
      <c r="D66" s="211"/>
      <c r="E66" s="79" t="s">
        <v>13</v>
      </c>
      <c r="F66" s="80" t="s">
        <v>14</v>
      </c>
      <c r="G66" s="101">
        <v>0.1</v>
      </c>
      <c r="H66" s="101">
        <v>0.1</v>
      </c>
      <c r="I66" s="101">
        <v>0.11</v>
      </c>
      <c r="J66" s="101">
        <v>0.12</v>
      </c>
      <c r="K66" s="101">
        <v>0.25</v>
      </c>
      <c r="L66" s="101"/>
      <c r="M66" s="102">
        <v>0.13599999999999998</v>
      </c>
      <c r="N66" s="102">
        <v>2.623064328662798E-2</v>
      </c>
      <c r="Q66" s="75">
        <v>7</v>
      </c>
      <c r="R66" s="101">
        <v>0.1</v>
      </c>
      <c r="S66" s="101">
        <v>0.1</v>
      </c>
      <c r="T66" s="101">
        <v>0.11</v>
      </c>
      <c r="U66" s="101">
        <v>0.12</v>
      </c>
      <c r="V66" s="101">
        <v>0.25</v>
      </c>
      <c r="W66" s="101"/>
      <c r="Y66" s="102">
        <v>0.13599999999999998</v>
      </c>
      <c r="Z66" s="102">
        <v>2.623064328662798E-2</v>
      </c>
    </row>
    <row r="67" spans="4:26" x14ac:dyDescent="0.2">
      <c r="D67" s="212"/>
      <c r="E67" s="83" t="s">
        <v>15</v>
      </c>
      <c r="F67" s="84" t="s">
        <v>16</v>
      </c>
      <c r="G67" s="101">
        <v>0.125</v>
      </c>
      <c r="H67" s="101">
        <v>0.1</v>
      </c>
      <c r="I67" s="101">
        <v>0.12</v>
      </c>
      <c r="J67" s="101">
        <v>0.50700000000000001</v>
      </c>
      <c r="K67" s="101">
        <v>0.25800000000000001</v>
      </c>
      <c r="L67" s="101"/>
      <c r="M67" s="102">
        <v>0.22199999999999998</v>
      </c>
      <c r="N67" s="102">
        <v>6.9871661968133353E-2</v>
      </c>
      <c r="Q67" s="75">
        <v>9</v>
      </c>
      <c r="R67" s="101">
        <v>0.125</v>
      </c>
      <c r="S67" s="101">
        <v>0.1</v>
      </c>
      <c r="T67" s="101">
        <v>0.12</v>
      </c>
      <c r="U67" s="101">
        <v>0.50700000000000001</v>
      </c>
      <c r="V67" s="101">
        <v>0.25800000000000001</v>
      </c>
      <c r="W67" s="101"/>
      <c r="Y67" s="102">
        <v>0.22199999999999998</v>
      </c>
      <c r="Z67" s="102">
        <v>6.9871661968133353E-2</v>
      </c>
    </row>
    <row r="68" spans="4:26" x14ac:dyDescent="0.2">
      <c r="D68" s="213" t="s">
        <v>17</v>
      </c>
      <c r="E68" s="77" t="s">
        <v>7</v>
      </c>
      <c r="F68" s="78" t="s">
        <v>18</v>
      </c>
      <c r="G68" s="101">
        <v>0.39300000000000002</v>
      </c>
      <c r="H68" s="101">
        <v>0.1</v>
      </c>
      <c r="I68" s="101">
        <v>0.11</v>
      </c>
      <c r="J68" s="101">
        <v>0.12</v>
      </c>
      <c r="K68" s="101">
        <v>0.13</v>
      </c>
      <c r="L68" s="101">
        <v>3.7869999999999999</v>
      </c>
      <c r="M68" s="102">
        <v>0.77333333333333332</v>
      </c>
      <c r="N68" s="102">
        <v>0.60432844746401915</v>
      </c>
      <c r="Q68" s="75">
        <v>1.2</v>
      </c>
      <c r="R68" s="101">
        <v>0.39300000000000002</v>
      </c>
      <c r="S68" s="101">
        <v>0.1</v>
      </c>
      <c r="T68" s="101">
        <v>0.11</v>
      </c>
      <c r="U68" s="101">
        <v>0.12</v>
      </c>
      <c r="V68" s="101">
        <v>0.13</v>
      </c>
      <c r="W68" s="101">
        <v>3.7869999999999999</v>
      </c>
      <c r="Y68" s="102">
        <v>0.77333333333333332</v>
      </c>
      <c r="Z68" s="102">
        <v>0.60432844746401915</v>
      </c>
    </row>
    <row r="69" spans="4:26" x14ac:dyDescent="0.2">
      <c r="D69" s="211"/>
      <c r="E69" s="79" t="s">
        <v>9</v>
      </c>
      <c r="F69" s="80" t="s">
        <v>19</v>
      </c>
      <c r="G69" s="101">
        <v>0.32600000000000001</v>
      </c>
      <c r="H69" s="101">
        <v>2.1440000000000001</v>
      </c>
      <c r="I69" s="101">
        <v>2.3439999999999999</v>
      </c>
      <c r="J69" s="101">
        <v>0.109</v>
      </c>
      <c r="K69" s="101">
        <v>0.5</v>
      </c>
      <c r="L69" s="101">
        <v>0.1</v>
      </c>
      <c r="M69" s="102">
        <v>0.92049999999999998</v>
      </c>
      <c r="N69" s="102">
        <v>0.42359825922033018</v>
      </c>
      <c r="Q69" s="75">
        <v>3.2</v>
      </c>
      <c r="R69" s="101">
        <v>0.32600000000000001</v>
      </c>
      <c r="S69" s="101">
        <v>2.1440000000000001</v>
      </c>
      <c r="T69" s="101">
        <v>2.3439999999999999</v>
      </c>
      <c r="U69" s="101">
        <v>0.109</v>
      </c>
      <c r="V69" s="101">
        <v>0.5</v>
      </c>
      <c r="W69" s="101">
        <v>0.1</v>
      </c>
      <c r="Y69" s="102">
        <v>0.92049999999999998</v>
      </c>
      <c r="Z69" s="102">
        <v>0.42359825922033018</v>
      </c>
    </row>
    <row r="70" spans="4:26" x14ac:dyDescent="0.2">
      <c r="D70" s="211"/>
      <c r="E70" s="79" t="s">
        <v>11</v>
      </c>
      <c r="F70" s="80" t="s">
        <v>20</v>
      </c>
      <c r="G70" s="101">
        <v>1.1850000000000001</v>
      </c>
      <c r="H70" s="101">
        <v>10.74</v>
      </c>
      <c r="I70" s="101">
        <v>0.40200000000000002</v>
      </c>
      <c r="J70" s="101">
        <v>1.399</v>
      </c>
      <c r="K70" s="101">
        <v>2.1429999999999998</v>
      </c>
      <c r="L70" s="101">
        <v>2.95</v>
      </c>
      <c r="M70" s="102">
        <v>3.1364999999999998</v>
      </c>
      <c r="N70" s="102">
        <v>1.5610821383681879</v>
      </c>
      <c r="Q70" s="75">
        <v>5.2</v>
      </c>
      <c r="R70" s="101">
        <v>1.1850000000000001</v>
      </c>
      <c r="S70" s="101">
        <v>10.74</v>
      </c>
      <c r="T70" s="101">
        <v>0.40200000000000002</v>
      </c>
      <c r="U70" s="101">
        <v>1.399</v>
      </c>
      <c r="V70" s="101">
        <v>2.1429999999999998</v>
      </c>
      <c r="W70" s="101">
        <v>2.95</v>
      </c>
      <c r="Y70" s="102">
        <v>3.1364999999999998</v>
      </c>
      <c r="Z70" s="102">
        <v>1.5610821383681879</v>
      </c>
    </row>
    <row r="71" spans="4:26" x14ac:dyDescent="0.2">
      <c r="D71" s="211"/>
      <c r="E71" s="79" t="s">
        <v>13</v>
      </c>
      <c r="F71" s="80" t="s">
        <v>21</v>
      </c>
      <c r="G71" s="101">
        <v>0.28000000000000003</v>
      </c>
      <c r="H71" s="101">
        <v>0.1</v>
      </c>
      <c r="I71" s="101">
        <v>1.375</v>
      </c>
      <c r="J71" s="101">
        <v>2.4</v>
      </c>
      <c r="K71" s="101">
        <v>2.3029999999999999</v>
      </c>
      <c r="L71" s="101">
        <v>1.1499999999999999</v>
      </c>
      <c r="M71" s="102">
        <v>1.2679999999999998</v>
      </c>
      <c r="N71" s="102">
        <v>0.39650240953410032</v>
      </c>
      <c r="Q71" s="75">
        <v>7.2</v>
      </c>
      <c r="R71" s="101">
        <v>0.28000000000000003</v>
      </c>
      <c r="S71" s="101">
        <v>0.1</v>
      </c>
      <c r="T71" s="101">
        <v>1.375</v>
      </c>
      <c r="U71" s="101">
        <v>2.4</v>
      </c>
      <c r="V71" s="101">
        <v>2.3029999999999999</v>
      </c>
      <c r="W71" s="101">
        <v>1.1499999999999999</v>
      </c>
      <c r="Y71" s="102">
        <v>1.2679999999999998</v>
      </c>
      <c r="Z71" s="102">
        <v>0.39650240953410032</v>
      </c>
    </row>
    <row r="72" spans="4:26" x14ac:dyDescent="0.2">
      <c r="D72" s="212"/>
      <c r="E72" s="83" t="s">
        <v>15</v>
      </c>
      <c r="F72" s="84" t="s">
        <v>22</v>
      </c>
      <c r="G72" s="101">
        <v>1.68</v>
      </c>
      <c r="H72" s="101">
        <v>0.72299999999999998</v>
      </c>
      <c r="I72" s="101">
        <v>1.86</v>
      </c>
      <c r="J72" s="101">
        <v>0.216</v>
      </c>
      <c r="K72" s="101">
        <v>3.8290000000000002</v>
      </c>
      <c r="L72" s="101">
        <v>4.7770000000000001</v>
      </c>
      <c r="M72" s="102">
        <v>2.1808333333333336</v>
      </c>
      <c r="N72" s="102">
        <v>0.7254785051965027</v>
      </c>
      <c r="Q72" s="75">
        <v>9.1999999999999993</v>
      </c>
      <c r="R72" s="101">
        <v>1.68</v>
      </c>
      <c r="S72" s="101">
        <v>0.72299999999999998</v>
      </c>
      <c r="T72" s="101">
        <v>1.86</v>
      </c>
      <c r="U72" s="101">
        <v>0.216</v>
      </c>
      <c r="V72" s="101">
        <v>3.8290000000000002</v>
      </c>
      <c r="W72" s="101">
        <v>4.7770000000000001</v>
      </c>
      <c r="Y72" s="102">
        <v>2.1808333333333336</v>
      </c>
      <c r="Z72" s="102">
        <v>0.7254785051965027</v>
      </c>
    </row>
    <row r="73" spans="4:26" x14ac:dyDescent="0.2">
      <c r="D73" s="211" t="s">
        <v>25</v>
      </c>
      <c r="E73" s="79" t="s">
        <v>7</v>
      </c>
      <c r="F73" s="80" t="s">
        <v>26</v>
      </c>
      <c r="G73" s="107">
        <v>0.98799999999999999</v>
      </c>
      <c r="H73" s="107">
        <v>0.1</v>
      </c>
      <c r="I73" s="107">
        <v>1.117</v>
      </c>
      <c r="J73" s="107">
        <v>0.29199999999999998</v>
      </c>
      <c r="K73" s="107">
        <v>1.4019999999999999</v>
      </c>
      <c r="L73" s="107">
        <v>0.1</v>
      </c>
      <c r="M73" s="108">
        <v>0.66649999999999998</v>
      </c>
      <c r="N73" s="108">
        <v>0.2330013504705846</v>
      </c>
      <c r="Q73" s="75">
        <v>1.4</v>
      </c>
      <c r="R73" s="107">
        <v>0.98799999999999999</v>
      </c>
      <c r="S73" s="107">
        <v>0.1</v>
      </c>
      <c r="T73" s="107">
        <v>1.117</v>
      </c>
      <c r="U73" s="107">
        <v>0.29199999999999998</v>
      </c>
      <c r="V73" s="107">
        <v>1.4019999999999999</v>
      </c>
      <c r="W73" s="107">
        <v>0.1</v>
      </c>
      <c r="Y73" s="108">
        <v>0.66649999999999998</v>
      </c>
      <c r="Z73" s="108">
        <v>0.2330013504705846</v>
      </c>
    </row>
    <row r="74" spans="4:26" x14ac:dyDescent="0.2">
      <c r="D74" s="211"/>
      <c r="E74" s="79" t="s">
        <v>9</v>
      </c>
      <c r="F74" s="80" t="s">
        <v>27</v>
      </c>
      <c r="G74" s="101">
        <v>0.16700000000000001</v>
      </c>
      <c r="H74" s="101">
        <v>15.234999999999999</v>
      </c>
      <c r="I74" s="101">
        <v>10.196</v>
      </c>
      <c r="J74" s="101">
        <v>17.32</v>
      </c>
      <c r="K74" s="101">
        <v>8.3409999999999993</v>
      </c>
      <c r="L74" s="101">
        <v>1.58</v>
      </c>
      <c r="M74" s="102">
        <v>8.8064999999999998</v>
      </c>
      <c r="N74" s="102">
        <v>2.8443794069613006</v>
      </c>
      <c r="Q74" s="75">
        <v>3.4</v>
      </c>
      <c r="R74" s="101">
        <v>0.16700000000000001</v>
      </c>
      <c r="S74" s="101">
        <v>15.234999999999999</v>
      </c>
      <c r="T74" s="101">
        <v>10.196</v>
      </c>
      <c r="U74" s="101">
        <v>17.32</v>
      </c>
      <c r="V74" s="101">
        <v>8.3409999999999993</v>
      </c>
      <c r="W74" s="101">
        <v>1.58</v>
      </c>
      <c r="Y74" s="102">
        <v>8.8064999999999998</v>
      </c>
      <c r="Z74" s="102">
        <v>2.8443794069613006</v>
      </c>
    </row>
    <row r="75" spans="4:26" x14ac:dyDescent="0.2">
      <c r="D75" s="211"/>
      <c r="E75" s="79" t="s">
        <v>11</v>
      </c>
      <c r="F75" s="80" t="s">
        <v>28</v>
      </c>
      <c r="G75" s="101">
        <v>11.926</v>
      </c>
      <c r="H75" s="101">
        <v>1.98</v>
      </c>
      <c r="I75" s="101">
        <v>15.366</v>
      </c>
      <c r="J75" s="101">
        <v>3.4870000000000001</v>
      </c>
      <c r="K75" s="101">
        <v>0.40200000000000002</v>
      </c>
      <c r="L75" s="101">
        <v>2.62</v>
      </c>
      <c r="M75" s="102">
        <v>5.9634999999999998</v>
      </c>
      <c r="N75" s="102">
        <v>2.5032690762890177</v>
      </c>
      <c r="Q75" s="75">
        <v>5.4</v>
      </c>
      <c r="R75" s="101">
        <v>11.926</v>
      </c>
      <c r="S75" s="101">
        <v>1.98</v>
      </c>
      <c r="T75" s="101">
        <v>15.366</v>
      </c>
      <c r="U75" s="101">
        <v>3.4870000000000001</v>
      </c>
      <c r="V75" s="101">
        <v>0.40200000000000002</v>
      </c>
      <c r="W75" s="101">
        <v>2.62</v>
      </c>
      <c r="Y75" s="102">
        <v>5.9634999999999998</v>
      </c>
      <c r="Z75" s="102">
        <v>2.5032690762890177</v>
      </c>
    </row>
    <row r="76" spans="4:26" x14ac:dyDescent="0.2">
      <c r="D76" s="211"/>
      <c r="E76" s="79" t="s">
        <v>13</v>
      </c>
      <c r="F76" s="80" t="s">
        <v>29</v>
      </c>
      <c r="G76" s="101">
        <v>15.38</v>
      </c>
      <c r="H76" s="101">
        <v>10.51</v>
      </c>
      <c r="I76" s="101">
        <v>5.891</v>
      </c>
      <c r="J76" s="101">
        <v>0.84099999999999997</v>
      </c>
      <c r="K76" s="101">
        <v>2.133</v>
      </c>
      <c r="L76" s="101">
        <v>2.4</v>
      </c>
      <c r="M76" s="102">
        <v>6.1924999999999999</v>
      </c>
      <c r="N76" s="102">
        <v>2.3279123251143736</v>
      </c>
      <c r="Q76" s="75">
        <v>7.4</v>
      </c>
      <c r="R76" s="101">
        <v>15.38</v>
      </c>
      <c r="S76" s="101">
        <v>10.51</v>
      </c>
      <c r="T76" s="101">
        <v>5.891</v>
      </c>
      <c r="U76" s="101">
        <v>0.84099999999999997</v>
      </c>
      <c r="V76" s="101">
        <v>2.133</v>
      </c>
      <c r="W76" s="101">
        <v>2.4</v>
      </c>
      <c r="Y76" s="102">
        <v>6.1924999999999999</v>
      </c>
      <c r="Z76" s="102">
        <v>2.3279123251143736</v>
      </c>
    </row>
    <row r="77" spans="4:26" x14ac:dyDescent="0.2">
      <c r="D77" s="212"/>
      <c r="E77" s="83" t="s">
        <v>15</v>
      </c>
      <c r="F77" s="84" t="s">
        <v>30</v>
      </c>
      <c r="G77" s="101">
        <v>0.26400000000000001</v>
      </c>
      <c r="H77" s="101">
        <v>0.997</v>
      </c>
      <c r="I77" s="101">
        <v>1.9970000000000001</v>
      </c>
      <c r="J77" s="101">
        <v>1.4770000000000001</v>
      </c>
      <c r="K77" s="101">
        <v>5.48</v>
      </c>
      <c r="L77" s="101">
        <v>4.57</v>
      </c>
      <c r="M77" s="102">
        <v>2.4641666666666668</v>
      </c>
      <c r="N77" s="102">
        <v>0.85062318989654984</v>
      </c>
      <c r="Q77" s="75">
        <v>9.4</v>
      </c>
      <c r="R77" s="101">
        <v>0.26400000000000001</v>
      </c>
      <c r="S77" s="101">
        <v>0.997</v>
      </c>
      <c r="T77" s="101">
        <v>1.9970000000000001</v>
      </c>
      <c r="U77" s="101">
        <v>1.4770000000000001</v>
      </c>
      <c r="V77" s="101">
        <v>5.48</v>
      </c>
      <c r="W77" s="101">
        <v>4.57</v>
      </c>
      <c r="Y77" s="102">
        <v>2.4641666666666668</v>
      </c>
      <c r="Z77" s="102">
        <v>0.85062318989654984</v>
      </c>
    </row>
    <row r="96" spans="4:14" x14ac:dyDescent="0.2">
      <c r="D96" s="210" t="s">
        <v>39</v>
      </c>
      <c r="E96" s="210"/>
      <c r="F96" s="210"/>
      <c r="G96" s="210"/>
      <c r="H96" s="210"/>
      <c r="I96" s="210"/>
      <c r="J96" s="210"/>
      <c r="K96" s="210"/>
      <c r="L96" s="210"/>
      <c r="M96" s="210"/>
      <c r="N96" s="210"/>
    </row>
    <row r="97" spans="4:26" ht="12" thickBot="1" x14ac:dyDescent="0.25">
      <c r="D97" s="72" t="s">
        <v>37</v>
      </c>
      <c r="E97" s="72" t="s">
        <v>2</v>
      </c>
      <c r="F97" s="72" t="s">
        <v>3</v>
      </c>
      <c r="G97" s="210" t="s">
        <v>0</v>
      </c>
      <c r="H97" s="210"/>
      <c r="I97" s="210"/>
      <c r="J97" s="210"/>
      <c r="K97" s="210"/>
      <c r="L97" s="210"/>
      <c r="M97" s="72" t="s">
        <v>4</v>
      </c>
      <c r="N97" s="72" t="s">
        <v>5</v>
      </c>
      <c r="R97" s="77">
        <v>1</v>
      </c>
      <c r="S97" s="77">
        <v>2</v>
      </c>
      <c r="T97" s="77">
        <v>3</v>
      </c>
      <c r="U97" s="77">
        <v>4</v>
      </c>
      <c r="V97" s="77">
        <v>5</v>
      </c>
      <c r="W97" s="77">
        <v>6</v>
      </c>
      <c r="X97" s="78"/>
      <c r="Y97" s="76" t="s">
        <v>4</v>
      </c>
      <c r="Z97" s="78" t="s">
        <v>5</v>
      </c>
    </row>
    <row r="98" spans="4:26" x14ac:dyDescent="0.2">
      <c r="D98" s="214" t="s">
        <v>38</v>
      </c>
      <c r="E98" s="114" t="s">
        <v>7</v>
      </c>
      <c r="F98" s="114" t="s">
        <v>8</v>
      </c>
      <c r="G98" s="114">
        <v>0.1</v>
      </c>
      <c r="H98" s="114">
        <v>0.18099999999999999</v>
      </c>
      <c r="I98" s="114">
        <v>0.11</v>
      </c>
      <c r="J98" s="114">
        <v>0.54800000000000004</v>
      </c>
      <c r="K98" s="114">
        <v>0.12</v>
      </c>
      <c r="L98" s="114"/>
      <c r="M98" s="115">
        <f>AVERAGE(G98:L98)</f>
        <v>0.21180000000000004</v>
      </c>
      <c r="N98" s="116">
        <f>STDEVA(G98:L98)/2.45</f>
        <v>7.7783968073736928E-2</v>
      </c>
      <c r="Q98" s="75">
        <v>1</v>
      </c>
      <c r="R98" s="114">
        <v>0.1</v>
      </c>
      <c r="S98" s="114">
        <v>0.18099999999999999</v>
      </c>
      <c r="T98" s="114">
        <v>0.11</v>
      </c>
      <c r="U98" s="114">
        <v>0.54800000000000004</v>
      </c>
      <c r="V98" s="114">
        <v>0.12</v>
      </c>
      <c r="W98" s="114"/>
      <c r="Y98" s="115">
        <f t="shared" ref="Y98:Y112" si="16">AVERAGE(R98:W98)</f>
        <v>0.21180000000000004</v>
      </c>
      <c r="Z98" s="116">
        <f t="shared" ref="Z98:Z112" si="17">STDEVA(R98:W98)/2.45</f>
        <v>7.7783968073736928E-2</v>
      </c>
    </row>
    <row r="99" spans="4:26" x14ac:dyDescent="0.2">
      <c r="D99" s="215"/>
      <c r="E99" s="73" t="s">
        <v>9</v>
      </c>
      <c r="F99" s="73" t="s">
        <v>10</v>
      </c>
      <c r="G99" s="73">
        <v>0.1</v>
      </c>
      <c r="H99" s="73">
        <v>0.254</v>
      </c>
      <c r="I99" s="73">
        <v>0.11</v>
      </c>
      <c r="J99" s="73">
        <v>0.128</v>
      </c>
      <c r="K99" s="73">
        <v>0.12</v>
      </c>
      <c r="L99" s="73"/>
      <c r="M99" s="117">
        <f t="shared" ref="M99:M112" si="18">AVERAGE(G99:L99)</f>
        <v>0.1424</v>
      </c>
      <c r="N99" s="118">
        <f t="shared" ref="N99:N112" si="19">STDEVA(G99:L99)/2.45</f>
        <v>2.5823545010021987E-2</v>
      </c>
      <c r="Q99" s="75">
        <v>3</v>
      </c>
      <c r="R99" s="73">
        <v>0.1</v>
      </c>
      <c r="S99" s="73">
        <v>0.254</v>
      </c>
      <c r="T99" s="73">
        <v>0.11</v>
      </c>
      <c r="U99" s="73">
        <v>0.128</v>
      </c>
      <c r="V99" s="73">
        <v>0.12</v>
      </c>
      <c r="W99" s="73"/>
      <c r="Y99" s="117">
        <f t="shared" si="16"/>
        <v>0.1424</v>
      </c>
      <c r="Z99" s="118">
        <f t="shared" si="17"/>
        <v>2.5823545010021987E-2</v>
      </c>
    </row>
    <row r="100" spans="4:26" x14ac:dyDescent="0.2">
      <c r="D100" s="215"/>
      <c r="E100" s="73" t="s">
        <v>11</v>
      </c>
      <c r="F100" s="73" t="s">
        <v>12</v>
      </c>
      <c r="G100" s="73">
        <v>0.1</v>
      </c>
      <c r="H100" s="73">
        <v>0.11</v>
      </c>
      <c r="I100" s="73">
        <v>0.47599999999999998</v>
      </c>
      <c r="J100" s="73">
        <v>0.59899999999999998</v>
      </c>
      <c r="K100" s="73">
        <v>0.12</v>
      </c>
      <c r="L100" s="73"/>
      <c r="M100" s="117">
        <f t="shared" si="18"/>
        <v>0.28099999999999997</v>
      </c>
      <c r="N100" s="118">
        <f t="shared" si="19"/>
        <v>9.7249127260966073E-2</v>
      </c>
      <c r="Q100" s="75">
        <v>5</v>
      </c>
      <c r="R100" s="73">
        <v>0.1</v>
      </c>
      <c r="S100" s="73">
        <v>0.11</v>
      </c>
      <c r="T100" s="73">
        <v>0.47599999999999998</v>
      </c>
      <c r="U100" s="73">
        <v>0.59899999999999998</v>
      </c>
      <c r="V100" s="73">
        <v>0.12</v>
      </c>
      <c r="W100" s="73"/>
      <c r="Y100" s="117">
        <f t="shared" si="16"/>
        <v>0.28099999999999997</v>
      </c>
      <c r="Z100" s="118">
        <f t="shared" si="17"/>
        <v>9.7249127260966073E-2</v>
      </c>
    </row>
    <row r="101" spans="4:26" x14ac:dyDescent="0.2">
      <c r="D101" s="215"/>
      <c r="E101" s="73" t="s">
        <v>13</v>
      </c>
      <c r="F101" s="73" t="s">
        <v>14</v>
      </c>
      <c r="G101" s="73">
        <v>0.25800000000000001</v>
      </c>
      <c r="H101" s="73">
        <v>0.31</v>
      </c>
      <c r="I101" s="73">
        <v>0.11</v>
      </c>
      <c r="J101" s="73">
        <v>0.27100000000000002</v>
      </c>
      <c r="K101" s="73">
        <v>0.1</v>
      </c>
      <c r="L101" s="73"/>
      <c r="M101" s="117">
        <f t="shared" si="18"/>
        <v>0.20980000000000004</v>
      </c>
      <c r="N101" s="118">
        <f t="shared" si="19"/>
        <v>3.9848108112137709E-2</v>
      </c>
      <c r="Q101" s="75">
        <v>7</v>
      </c>
      <c r="R101" s="73">
        <v>0.25800000000000001</v>
      </c>
      <c r="S101" s="73">
        <v>0.31</v>
      </c>
      <c r="T101" s="73">
        <v>0.11</v>
      </c>
      <c r="U101" s="73">
        <v>0.27100000000000002</v>
      </c>
      <c r="V101" s="73">
        <v>0.1</v>
      </c>
      <c r="W101" s="73"/>
      <c r="Y101" s="117">
        <f t="shared" si="16"/>
        <v>0.20980000000000004</v>
      </c>
      <c r="Z101" s="118">
        <f t="shared" si="17"/>
        <v>3.9848108112137709E-2</v>
      </c>
    </row>
    <row r="102" spans="4:26" ht="12" thickBot="1" x14ac:dyDescent="0.25">
      <c r="D102" s="216"/>
      <c r="E102" s="119" t="s">
        <v>15</v>
      </c>
      <c r="F102" s="119" t="s">
        <v>16</v>
      </c>
      <c r="G102" s="119">
        <v>0.442</v>
      </c>
      <c r="H102" s="119">
        <v>0.1</v>
      </c>
      <c r="I102" s="119">
        <v>0.46700000000000003</v>
      </c>
      <c r="J102" s="119">
        <v>0.253</v>
      </c>
      <c r="K102" s="119">
        <v>0.11</v>
      </c>
      <c r="L102" s="119"/>
      <c r="M102" s="120">
        <f t="shared" si="18"/>
        <v>0.27440000000000003</v>
      </c>
      <c r="N102" s="121">
        <f t="shared" si="19"/>
        <v>7.1598980398949089E-2</v>
      </c>
      <c r="Q102" s="75">
        <v>9</v>
      </c>
      <c r="R102" s="119">
        <v>0.442</v>
      </c>
      <c r="S102" s="119">
        <v>0.1</v>
      </c>
      <c r="T102" s="119">
        <v>0.46700000000000003</v>
      </c>
      <c r="U102" s="119">
        <v>0.253</v>
      </c>
      <c r="V102" s="119">
        <v>0.11</v>
      </c>
      <c r="W102" s="119"/>
      <c r="Y102" s="120">
        <f t="shared" si="16"/>
        <v>0.27440000000000003</v>
      </c>
      <c r="Z102" s="121">
        <f t="shared" si="17"/>
        <v>7.1598980398949089E-2</v>
      </c>
    </row>
    <row r="103" spans="4:26" x14ac:dyDescent="0.2">
      <c r="D103" s="214" t="s">
        <v>17</v>
      </c>
      <c r="E103" s="114" t="s">
        <v>7</v>
      </c>
      <c r="F103" s="114" t="s">
        <v>18</v>
      </c>
      <c r="G103" s="114">
        <v>0.13300000000000001</v>
      </c>
      <c r="H103" s="114">
        <v>0.1</v>
      </c>
      <c r="I103" s="114">
        <v>0.183</v>
      </c>
      <c r="J103" s="114">
        <v>0.11</v>
      </c>
      <c r="K103" s="114">
        <v>0.13600000000000001</v>
      </c>
      <c r="L103" s="114">
        <v>0.12</v>
      </c>
      <c r="M103" s="115">
        <f t="shared" si="18"/>
        <v>0.13033333333333333</v>
      </c>
      <c r="N103" s="116">
        <f t="shared" si="19"/>
        <v>1.1904567539715565E-2</v>
      </c>
      <c r="Q103" s="75">
        <v>1.2</v>
      </c>
      <c r="R103" s="114">
        <v>0.13300000000000001</v>
      </c>
      <c r="S103" s="114">
        <v>0.1</v>
      </c>
      <c r="T103" s="114">
        <v>0.183</v>
      </c>
      <c r="U103" s="114">
        <v>0.11</v>
      </c>
      <c r="V103" s="114">
        <v>0.13600000000000001</v>
      </c>
      <c r="W103" s="114">
        <v>0.12</v>
      </c>
      <c r="Y103" s="115">
        <f t="shared" si="16"/>
        <v>0.13033333333333333</v>
      </c>
      <c r="Z103" s="116">
        <f t="shared" si="17"/>
        <v>1.1904567539715565E-2</v>
      </c>
    </row>
    <row r="104" spans="4:26" x14ac:dyDescent="0.2">
      <c r="D104" s="215"/>
      <c r="E104" s="73" t="s">
        <v>9</v>
      </c>
      <c r="F104" s="74" t="s">
        <v>19</v>
      </c>
      <c r="G104" s="73">
        <v>0.1</v>
      </c>
      <c r="H104" s="73">
        <v>0.11</v>
      </c>
      <c r="I104" s="73">
        <v>0.12</v>
      </c>
      <c r="J104" s="73">
        <v>0.13</v>
      </c>
      <c r="K104" s="73">
        <v>0.153</v>
      </c>
      <c r="L104" s="73">
        <v>0.14000000000000001</v>
      </c>
      <c r="M104" s="117">
        <f t="shared" si="18"/>
        <v>0.1255</v>
      </c>
      <c r="N104" s="118">
        <f t="shared" si="19"/>
        <v>7.9722550957651607E-3</v>
      </c>
      <c r="Q104" s="75">
        <v>3.2</v>
      </c>
      <c r="R104" s="73">
        <v>0.1</v>
      </c>
      <c r="S104" s="73">
        <v>0.11</v>
      </c>
      <c r="T104" s="73">
        <v>0.12</v>
      </c>
      <c r="U104" s="73">
        <v>0.13</v>
      </c>
      <c r="V104" s="73">
        <v>0.153</v>
      </c>
      <c r="W104" s="73">
        <v>0.14000000000000001</v>
      </c>
      <c r="Y104" s="117">
        <f t="shared" si="16"/>
        <v>0.1255</v>
      </c>
      <c r="Z104" s="118">
        <f t="shared" si="17"/>
        <v>7.9722550957651607E-3</v>
      </c>
    </row>
    <row r="105" spans="4:26" x14ac:dyDescent="0.2">
      <c r="D105" s="215"/>
      <c r="E105" s="73" t="s">
        <v>11</v>
      </c>
      <c r="F105" s="74" t="s">
        <v>20</v>
      </c>
      <c r="G105" s="73">
        <v>0.1</v>
      </c>
      <c r="H105" s="73">
        <v>0.32400000000000001</v>
      </c>
      <c r="I105" s="73">
        <v>0.11</v>
      </c>
      <c r="J105" s="73">
        <v>0.12</v>
      </c>
      <c r="K105" s="73">
        <v>0.246</v>
      </c>
      <c r="L105" s="73">
        <v>0.13</v>
      </c>
      <c r="M105" s="117">
        <f t="shared" si="18"/>
        <v>0.17166666666666666</v>
      </c>
      <c r="N105" s="118">
        <f t="shared" si="19"/>
        <v>3.744231529795642E-2</v>
      </c>
      <c r="Q105" s="75">
        <v>5.2</v>
      </c>
      <c r="R105" s="73">
        <v>0.1</v>
      </c>
      <c r="S105" s="73">
        <v>0.32400000000000001</v>
      </c>
      <c r="T105" s="73">
        <v>0.11</v>
      </c>
      <c r="U105" s="73">
        <v>0.12</v>
      </c>
      <c r="V105" s="73">
        <v>0.246</v>
      </c>
      <c r="W105" s="73">
        <v>0.13</v>
      </c>
      <c r="Y105" s="117">
        <f t="shared" si="16"/>
        <v>0.17166666666666666</v>
      </c>
      <c r="Z105" s="118">
        <f t="shared" si="17"/>
        <v>3.744231529795642E-2</v>
      </c>
    </row>
    <row r="106" spans="4:26" x14ac:dyDescent="0.2">
      <c r="D106" s="215"/>
      <c r="E106" s="73" t="s">
        <v>13</v>
      </c>
      <c r="F106" s="74" t="s">
        <v>21</v>
      </c>
      <c r="G106" s="73">
        <v>0.56799999999999995</v>
      </c>
      <c r="H106" s="73">
        <v>0.30099999999999999</v>
      </c>
      <c r="I106" s="73">
        <v>0.17399999999999999</v>
      </c>
      <c r="J106" s="73">
        <v>0.1</v>
      </c>
      <c r="K106" s="73">
        <v>0.34300000000000003</v>
      </c>
      <c r="L106" s="73">
        <v>0.11</v>
      </c>
      <c r="M106" s="117">
        <f t="shared" si="18"/>
        <v>0.26600000000000001</v>
      </c>
      <c r="N106" s="118">
        <f t="shared" si="19"/>
        <v>7.2720445705845391E-2</v>
      </c>
      <c r="Q106" s="75">
        <v>7.2</v>
      </c>
      <c r="R106" s="73">
        <v>0.56799999999999995</v>
      </c>
      <c r="S106" s="73">
        <v>0.30099999999999999</v>
      </c>
      <c r="T106" s="73">
        <v>0.17399999999999999</v>
      </c>
      <c r="U106" s="73">
        <v>0.1</v>
      </c>
      <c r="V106" s="73">
        <v>0.34300000000000003</v>
      </c>
      <c r="W106" s="73">
        <v>0.11</v>
      </c>
      <c r="Y106" s="117">
        <f t="shared" si="16"/>
        <v>0.26600000000000001</v>
      </c>
      <c r="Z106" s="118">
        <f t="shared" si="17"/>
        <v>7.2720445705845391E-2</v>
      </c>
    </row>
    <row r="107" spans="4:26" ht="12" thickBot="1" x14ac:dyDescent="0.25">
      <c r="D107" s="216"/>
      <c r="E107" s="119" t="s">
        <v>15</v>
      </c>
      <c r="F107" s="122" t="s">
        <v>22</v>
      </c>
      <c r="G107" s="119">
        <v>0.1</v>
      </c>
      <c r="H107" s="119">
        <v>0.56699999999999995</v>
      </c>
      <c r="I107" s="119">
        <v>0.11</v>
      </c>
      <c r="J107" s="119">
        <v>0.26500000000000001</v>
      </c>
      <c r="K107" s="119">
        <v>0.12</v>
      </c>
      <c r="L107" s="119">
        <v>0.13</v>
      </c>
      <c r="M107" s="120">
        <f t="shared" si="18"/>
        <v>0.21533333333333329</v>
      </c>
      <c r="N107" s="121">
        <f t="shared" si="19"/>
        <v>7.4572966335436128E-2</v>
      </c>
      <c r="Q107" s="75">
        <v>9.1999999999999993</v>
      </c>
      <c r="R107" s="119">
        <v>0.1</v>
      </c>
      <c r="S107" s="119">
        <v>0.56699999999999995</v>
      </c>
      <c r="T107" s="119">
        <v>0.11</v>
      </c>
      <c r="U107" s="119">
        <v>0.26500000000000001</v>
      </c>
      <c r="V107" s="119">
        <v>0.12</v>
      </c>
      <c r="W107" s="119">
        <v>0.13</v>
      </c>
      <c r="Y107" s="120">
        <f t="shared" si="16"/>
        <v>0.21533333333333329</v>
      </c>
      <c r="Z107" s="121">
        <f t="shared" si="17"/>
        <v>7.4572966335436128E-2</v>
      </c>
    </row>
    <row r="108" spans="4:26" x14ac:dyDescent="0.2">
      <c r="D108" s="214" t="s">
        <v>25</v>
      </c>
      <c r="E108" s="114" t="s">
        <v>7</v>
      </c>
      <c r="F108" s="123" t="s">
        <v>26</v>
      </c>
      <c r="G108" s="114">
        <v>0.1</v>
      </c>
      <c r="H108" s="114">
        <v>0.11</v>
      </c>
      <c r="I108" s="114">
        <v>0.73899999999999999</v>
      </c>
      <c r="J108" s="114">
        <v>0.17299999999999999</v>
      </c>
      <c r="K108" s="114">
        <v>0.12</v>
      </c>
      <c r="L108" s="114">
        <v>0.13</v>
      </c>
      <c r="M108" s="115">
        <f t="shared" si="18"/>
        <v>0.22866666666666666</v>
      </c>
      <c r="N108" s="116">
        <f t="shared" si="19"/>
        <v>0.10256507501754944</v>
      </c>
      <c r="Q108" s="75">
        <v>1.4</v>
      </c>
      <c r="R108" s="114">
        <v>0.1</v>
      </c>
      <c r="S108" s="114">
        <v>0.11</v>
      </c>
      <c r="T108" s="114">
        <v>0.73899999999999999</v>
      </c>
      <c r="U108" s="114">
        <v>0.17299999999999999</v>
      </c>
      <c r="V108" s="114">
        <v>0.12</v>
      </c>
      <c r="W108" s="114">
        <v>0.13</v>
      </c>
      <c r="Y108" s="115">
        <f t="shared" si="16"/>
        <v>0.22866666666666666</v>
      </c>
      <c r="Z108" s="116">
        <f t="shared" si="17"/>
        <v>0.10256507501754944</v>
      </c>
    </row>
    <row r="109" spans="4:26" x14ac:dyDescent="0.2">
      <c r="D109" s="215"/>
      <c r="E109" s="73" t="s">
        <v>9</v>
      </c>
      <c r="F109" s="74" t="s">
        <v>27</v>
      </c>
      <c r="G109" s="73">
        <v>0.1</v>
      </c>
      <c r="H109" s="73">
        <v>0.11</v>
      </c>
      <c r="I109" s="73">
        <v>0.254</v>
      </c>
      <c r="J109" s="73">
        <v>0.12</v>
      </c>
      <c r="K109" s="73">
        <v>0.13</v>
      </c>
      <c r="L109" s="73">
        <v>0.45200000000000001</v>
      </c>
      <c r="M109" s="117">
        <f t="shared" si="18"/>
        <v>0.19433333333333336</v>
      </c>
      <c r="N109" s="118">
        <f t="shared" si="19"/>
        <v>5.644687921877347E-2</v>
      </c>
      <c r="Q109" s="75">
        <v>3.4</v>
      </c>
      <c r="R109" s="73">
        <v>0.1</v>
      </c>
      <c r="S109" s="73">
        <v>0.11</v>
      </c>
      <c r="T109" s="73">
        <v>0.254</v>
      </c>
      <c r="U109" s="73">
        <v>0.12</v>
      </c>
      <c r="V109" s="73">
        <v>0.13</v>
      </c>
      <c r="W109" s="73">
        <v>0.45200000000000001</v>
      </c>
      <c r="Y109" s="117">
        <f t="shared" si="16"/>
        <v>0.19433333333333336</v>
      </c>
      <c r="Z109" s="118">
        <f t="shared" si="17"/>
        <v>5.644687921877347E-2</v>
      </c>
    </row>
    <row r="110" spans="4:26" x14ac:dyDescent="0.2">
      <c r="D110" s="215"/>
      <c r="E110" s="73" t="s">
        <v>11</v>
      </c>
      <c r="F110" s="74" t="s">
        <v>28</v>
      </c>
      <c r="G110" s="73">
        <v>0.1</v>
      </c>
      <c r="H110" s="73">
        <v>0.11</v>
      </c>
      <c r="I110" s="73">
        <v>0.12</v>
      </c>
      <c r="J110" s="73">
        <v>0.76900000000000002</v>
      </c>
      <c r="K110" s="73">
        <v>0.45400000000000001</v>
      </c>
      <c r="L110" s="73">
        <v>0.13</v>
      </c>
      <c r="M110" s="117">
        <f t="shared" si="18"/>
        <v>0.28049999999999997</v>
      </c>
      <c r="N110" s="118">
        <f t="shared" si="19"/>
        <v>0.11234437150674773</v>
      </c>
      <c r="Q110" s="75">
        <v>5.4</v>
      </c>
      <c r="R110" s="73">
        <v>0.1</v>
      </c>
      <c r="S110" s="73">
        <v>0.11</v>
      </c>
      <c r="T110" s="73">
        <v>0.12</v>
      </c>
      <c r="U110" s="73">
        <v>0.76900000000000002</v>
      </c>
      <c r="V110" s="73">
        <v>0.45400000000000001</v>
      </c>
      <c r="W110" s="73">
        <v>0.13</v>
      </c>
      <c r="Y110" s="117">
        <f t="shared" si="16"/>
        <v>0.28049999999999997</v>
      </c>
      <c r="Z110" s="118">
        <f t="shared" si="17"/>
        <v>0.11234437150674773</v>
      </c>
    </row>
    <row r="111" spans="4:26" x14ac:dyDescent="0.2">
      <c r="D111" s="215"/>
      <c r="E111" s="73" t="s">
        <v>13</v>
      </c>
      <c r="F111" s="74" t="s">
        <v>29</v>
      </c>
      <c r="G111" s="73">
        <v>0.59699999999999998</v>
      </c>
      <c r="H111" s="73">
        <v>2.95</v>
      </c>
      <c r="I111" s="73">
        <v>2.1709999999999998</v>
      </c>
      <c r="J111" s="73">
        <v>8.593</v>
      </c>
      <c r="K111" s="73">
        <v>0.1</v>
      </c>
      <c r="L111" s="73">
        <v>13.49</v>
      </c>
      <c r="M111" s="117">
        <f t="shared" si="18"/>
        <v>4.6501666666666663</v>
      </c>
      <c r="N111" s="118">
        <f t="shared" si="19"/>
        <v>2.1586982891281168</v>
      </c>
      <c r="Q111" s="75">
        <v>7.4</v>
      </c>
      <c r="R111" s="73">
        <v>0.59699999999999998</v>
      </c>
      <c r="S111" s="73">
        <v>2.95</v>
      </c>
      <c r="T111" s="73">
        <v>2.1709999999999998</v>
      </c>
      <c r="U111" s="73">
        <v>8.593</v>
      </c>
      <c r="V111" s="73">
        <v>0.1</v>
      </c>
      <c r="W111" s="73">
        <v>13.49</v>
      </c>
      <c r="Y111" s="117">
        <f t="shared" si="16"/>
        <v>4.6501666666666663</v>
      </c>
      <c r="Z111" s="118">
        <f t="shared" si="17"/>
        <v>2.1586982891281168</v>
      </c>
    </row>
    <row r="112" spans="4:26" ht="12" thickBot="1" x14ac:dyDescent="0.25">
      <c r="D112" s="216"/>
      <c r="E112" s="119" t="s">
        <v>15</v>
      </c>
      <c r="F112" s="122" t="s">
        <v>30</v>
      </c>
      <c r="G112" s="119">
        <v>1.2150000000000001</v>
      </c>
      <c r="H112" s="119">
        <v>1.327</v>
      </c>
      <c r="I112" s="119">
        <v>2.714</v>
      </c>
      <c r="J112" s="119">
        <v>0.86399999999999999</v>
      </c>
      <c r="K112" s="119">
        <v>0.23200000000000001</v>
      </c>
      <c r="L112" s="119">
        <v>5.1580000000000004</v>
      </c>
      <c r="M112" s="120">
        <f t="shared" si="18"/>
        <v>1.9183333333333337</v>
      </c>
      <c r="N112" s="121">
        <f t="shared" si="19"/>
        <v>0.72850493799001059</v>
      </c>
      <c r="Q112" s="75">
        <v>9.4</v>
      </c>
      <c r="R112" s="119">
        <v>1.2150000000000001</v>
      </c>
      <c r="S112" s="119">
        <v>1.327</v>
      </c>
      <c r="T112" s="119">
        <v>2.714</v>
      </c>
      <c r="U112" s="119">
        <v>0.86399999999999999</v>
      </c>
      <c r="V112" s="119">
        <v>0.23200000000000001</v>
      </c>
      <c r="W112" s="119">
        <v>5.1580000000000004</v>
      </c>
      <c r="Y112" s="120">
        <f t="shared" si="16"/>
        <v>1.9183333333333337</v>
      </c>
      <c r="Z112" s="121">
        <f t="shared" si="17"/>
        <v>0.72850493799001059</v>
      </c>
    </row>
    <row r="119" spans="4:14" x14ac:dyDescent="0.2">
      <c r="D119" s="210" t="s">
        <v>1033</v>
      </c>
      <c r="E119" s="210"/>
      <c r="F119" s="210"/>
      <c r="G119" s="210"/>
      <c r="H119" s="210"/>
      <c r="I119" s="210"/>
      <c r="J119" s="210"/>
      <c r="K119" s="210"/>
      <c r="L119" s="210"/>
      <c r="M119" s="210"/>
    </row>
    <row r="120" spans="4:14" ht="12" thickBot="1" x14ac:dyDescent="0.25">
      <c r="E120" s="210" t="s">
        <v>1034</v>
      </c>
      <c r="F120" s="210"/>
      <c r="G120" s="210"/>
      <c r="H120" s="210"/>
      <c r="I120" s="210"/>
      <c r="J120" s="210"/>
      <c r="K120" s="210"/>
      <c r="L120" s="175" t="s">
        <v>4</v>
      </c>
      <c r="M120" s="175" t="s">
        <v>5</v>
      </c>
      <c r="N120" s="197"/>
    </row>
    <row r="121" spans="4:14" x14ac:dyDescent="0.2">
      <c r="D121" s="214" t="s">
        <v>38</v>
      </c>
      <c r="E121" s="114" t="s">
        <v>7</v>
      </c>
      <c r="F121" s="198">
        <v>0.1</v>
      </c>
      <c r="G121" s="198">
        <v>0.1</v>
      </c>
      <c r="H121" s="198">
        <v>3.9731707428935401</v>
      </c>
      <c r="I121" s="198">
        <v>7.6290318389328888</v>
      </c>
      <c r="J121" s="198">
        <v>0.1</v>
      </c>
      <c r="K121" s="198">
        <v>0.20895160125074513</v>
      </c>
      <c r="L121" s="115">
        <f>AVERAGE(F121:K121)</f>
        <v>2.0185256971795291</v>
      </c>
      <c r="M121" s="116">
        <f>STDEVA(F121:K121)/2.45</f>
        <v>1.2857492367424046</v>
      </c>
    </row>
    <row r="122" spans="4:14" x14ac:dyDescent="0.2">
      <c r="D122" s="215"/>
      <c r="E122" s="73" t="s">
        <v>9</v>
      </c>
      <c r="F122" s="199">
        <v>0.1</v>
      </c>
      <c r="G122" s="199">
        <v>0.34499999999999997</v>
      </c>
      <c r="H122" s="199">
        <v>5.6890000000000001</v>
      </c>
      <c r="I122" s="199">
        <v>0.1</v>
      </c>
      <c r="J122" s="199">
        <v>0.1</v>
      </c>
      <c r="K122" s="199">
        <v>0.98699999999999999</v>
      </c>
      <c r="L122" s="117">
        <f t="shared" ref="L122:L130" si="20">AVERAGE(F122:K122)</f>
        <v>1.2201666666666666</v>
      </c>
      <c r="M122" s="118">
        <f t="shared" ref="M122:M130" si="21">STDEVA(F122:K122)/2.45</f>
        <v>0.90452285420566858</v>
      </c>
    </row>
    <row r="123" spans="4:14" x14ac:dyDescent="0.2">
      <c r="D123" s="215"/>
      <c r="E123" s="73" t="s">
        <v>11</v>
      </c>
      <c r="F123" s="199">
        <v>18.487916583080249</v>
      </c>
      <c r="G123" s="199">
        <v>17.905194307408468</v>
      </c>
      <c r="H123" s="199">
        <v>17.905194307408468</v>
      </c>
      <c r="I123" s="199">
        <v>13.512020260239263</v>
      </c>
      <c r="J123" s="199">
        <v>18.294449465144556</v>
      </c>
      <c r="K123" s="199">
        <v>1.9179999999999999</v>
      </c>
      <c r="L123" s="117">
        <f t="shared" si="20"/>
        <v>14.6704624872135</v>
      </c>
      <c r="M123" s="118">
        <f t="shared" si="21"/>
        <v>2.6615281232096031</v>
      </c>
    </row>
    <row r="124" spans="4:14" x14ac:dyDescent="0.2">
      <c r="D124" s="215"/>
      <c r="E124" s="73" t="s">
        <v>15</v>
      </c>
      <c r="F124" s="199">
        <v>2.1230000000000002</v>
      </c>
      <c r="G124" s="199">
        <v>3.452</v>
      </c>
      <c r="H124" s="199">
        <v>0.1</v>
      </c>
      <c r="I124" s="199">
        <v>0.115</v>
      </c>
      <c r="J124" s="199">
        <v>0.67500000000000004</v>
      </c>
      <c r="K124" s="199">
        <v>2.3450000000000002</v>
      </c>
      <c r="L124" s="117">
        <f t="shared" si="20"/>
        <v>1.4683333333333335</v>
      </c>
      <c r="M124" s="118">
        <f t="shared" si="21"/>
        <v>0.56158552642020543</v>
      </c>
    </row>
    <row r="125" spans="4:14" ht="12" thickBot="1" x14ac:dyDescent="0.25">
      <c r="D125" s="216"/>
      <c r="E125" s="119" t="s">
        <v>15</v>
      </c>
      <c r="F125" s="200">
        <v>2.0505827482650787</v>
      </c>
      <c r="G125" s="200">
        <v>4.6368339229156348</v>
      </c>
      <c r="H125" s="200">
        <v>9.1735083754023599</v>
      </c>
      <c r="I125" s="200">
        <v>11.418708694015807</v>
      </c>
      <c r="J125" s="200">
        <v>17.003236207169866</v>
      </c>
      <c r="K125" s="200">
        <v>6.9139999999999997</v>
      </c>
      <c r="L125" s="120">
        <f t="shared" si="20"/>
        <v>8.5328116579614584</v>
      </c>
      <c r="M125" s="121">
        <f t="shared" si="21"/>
        <v>2.1621519766140618</v>
      </c>
    </row>
    <row r="126" spans="4:14" x14ac:dyDescent="0.2">
      <c r="D126" s="214" t="s">
        <v>17</v>
      </c>
      <c r="E126" s="114" t="s">
        <v>7</v>
      </c>
      <c r="F126" s="198">
        <v>0.19997434227955554</v>
      </c>
      <c r="G126" s="198">
        <v>0.78815233536145113</v>
      </c>
      <c r="H126" s="198">
        <v>0.1</v>
      </c>
      <c r="I126" s="198">
        <v>1.6984657935663015</v>
      </c>
      <c r="J126" s="198">
        <v>2.3976628637345012</v>
      </c>
      <c r="K126" s="198">
        <v>0.28564261966764881</v>
      </c>
      <c r="L126" s="115">
        <f t="shared" si="20"/>
        <v>0.91164965910157647</v>
      </c>
      <c r="M126" s="116">
        <f t="shared" si="21"/>
        <v>0.38287838598576657</v>
      </c>
    </row>
    <row r="127" spans="4:14" x14ac:dyDescent="0.2">
      <c r="D127" s="215"/>
      <c r="E127" s="73" t="s">
        <v>9</v>
      </c>
      <c r="F127" s="79">
        <v>0.23899999999999999</v>
      </c>
      <c r="G127" s="79">
        <v>0.1</v>
      </c>
      <c r="H127" s="79">
        <v>0.21199999999999999</v>
      </c>
      <c r="I127" s="79">
        <v>1.1319999999999999</v>
      </c>
      <c r="J127" s="79">
        <v>0.87</v>
      </c>
      <c r="K127" s="79">
        <v>1.335</v>
      </c>
      <c r="L127" s="117">
        <f t="shared" si="20"/>
        <v>0.64800000000000002</v>
      </c>
      <c r="M127" s="118">
        <f t="shared" si="21"/>
        <v>0.21699473235362454</v>
      </c>
    </row>
    <row r="128" spans="4:14" x14ac:dyDescent="0.2">
      <c r="D128" s="215"/>
      <c r="E128" s="73" t="s">
        <v>11</v>
      </c>
      <c r="F128" s="199">
        <v>14.119648268590762</v>
      </c>
      <c r="G128" s="199">
        <v>7.2109583854643011</v>
      </c>
      <c r="H128" s="199">
        <v>5.4030922300518665</v>
      </c>
      <c r="I128" s="199">
        <v>13.266537054042216</v>
      </c>
      <c r="J128" s="199">
        <v>9.1331699114090252</v>
      </c>
      <c r="K128" s="199">
        <v>1.7629999999999999</v>
      </c>
      <c r="L128" s="117">
        <f t="shared" si="20"/>
        <v>8.4827343082596958</v>
      </c>
      <c r="M128" s="118">
        <f t="shared" si="21"/>
        <v>1.9260728674621315</v>
      </c>
    </row>
    <row r="129" spans="4:13" x14ac:dyDescent="0.2">
      <c r="D129" s="215"/>
      <c r="E129" s="73" t="s">
        <v>15</v>
      </c>
      <c r="F129" s="199">
        <v>3.21</v>
      </c>
      <c r="G129" s="199">
        <v>0.1</v>
      </c>
      <c r="H129" s="199">
        <v>0.1</v>
      </c>
      <c r="I129" s="199">
        <v>2.3450000000000002</v>
      </c>
      <c r="J129" s="199">
        <v>2.9809999999999999</v>
      </c>
      <c r="K129" s="199">
        <v>0.65</v>
      </c>
      <c r="L129" s="117">
        <f t="shared" si="20"/>
        <v>1.5643333333333336</v>
      </c>
      <c r="M129" s="118">
        <f t="shared" si="21"/>
        <v>0.59005088291259544</v>
      </c>
    </row>
    <row r="130" spans="4:13" ht="12" thickBot="1" x14ac:dyDescent="0.25">
      <c r="D130" s="216"/>
      <c r="E130" s="119" t="s">
        <v>15</v>
      </c>
      <c r="F130" s="200">
        <v>14.125608051182523</v>
      </c>
      <c r="G130" s="200">
        <v>21.988289266373076</v>
      </c>
      <c r="H130" s="200">
        <v>18.433938235912201</v>
      </c>
      <c r="I130" s="200">
        <v>17.184250899161054</v>
      </c>
      <c r="J130" s="200">
        <v>14.864863952756904</v>
      </c>
      <c r="K130" s="200">
        <v>2.9009999999999998</v>
      </c>
      <c r="L130" s="120">
        <f t="shared" si="20"/>
        <v>14.916325067564292</v>
      </c>
      <c r="M130" s="121">
        <f t="shared" si="21"/>
        <v>2.6610597528488569</v>
      </c>
    </row>
    <row r="131" spans="4:13" x14ac:dyDescent="0.2">
      <c r="D131" s="208" t="s">
        <v>25</v>
      </c>
      <c r="E131" s="114" t="s">
        <v>7</v>
      </c>
      <c r="F131" s="199">
        <v>0.1</v>
      </c>
      <c r="G131" s="199">
        <v>0.53338180498921839</v>
      </c>
      <c r="H131" s="199">
        <v>0.44113993743489893</v>
      </c>
      <c r="I131" s="199">
        <v>0.1</v>
      </c>
      <c r="J131" s="199">
        <v>0.18293737392226486</v>
      </c>
      <c r="K131" s="199">
        <v>0.1</v>
      </c>
      <c r="L131" s="115">
        <f t="shared" ref="L131:L135" si="22">AVERAGE(F131:K131)</f>
        <v>0.24290985272439705</v>
      </c>
      <c r="M131" s="116">
        <f t="shared" ref="M131:M135" si="23">STDEVA(F131:K131)/2.45</f>
        <v>7.9258432575234461E-2</v>
      </c>
    </row>
    <row r="132" spans="4:13" x14ac:dyDescent="0.2">
      <c r="D132" s="209"/>
      <c r="E132" s="73" t="s">
        <v>9</v>
      </c>
      <c r="F132" s="199">
        <v>0.42899999999999999</v>
      </c>
      <c r="G132" s="199">
        <v>0.215</v>
      </c>
      <c r="H132" s="199">
        <v>0.1</v>
      </c>
      <c r="I132" s="199">
        <v>0.92300000000000004</v>
      </c>
      <c r="J132" s="199">
        <v>0.1</v>
      </c>
      <c r="K132" s="199">
        <v>0.34599999999999997</v>
      </c>
      <c r="L132" s="117">
        <f t="shared" si="22"/>
        <v>0.35216666666666668</v>
      </c>
      <c r="M132" s="118">
        <f t="shared" si="23"/>
        <v>0.12617234774527511</v>
      </c>
    </row>
    <row r="133" spans="4:13" x14ac:dyDescent="0.2">
      <c r="D133" s="209"/>
      <c r="E133" s="73" t="s">
        <v>11</v>
      </c>
      <c r="F133" s="199">
        <v>15.914542523309915</v>
      </c>
      <c r="G133" s="199">
        <v>7.0367615385571893</v>
      </c>
      <c r="H133" s="199">
        <v>18.487916583080249</v>
      </c>
      <c r="I133" s="199">
        <v>17.512890023288659</v>
      </c>
      <c r="J133" s="199">
        <v>0.1</v>
      </c>
      <c r="K133" s="199">
        <v>0.23599999999999999</v>
      </c>
      <c r="L133" s="117">
        <f t="shared" si="22"/>
        <v>9.8813517780393365</v>
      </c>
      <c r="M133" s="118">
        <f t="shared" si="23"/>
        <v>3.4897938725824176</v>
      </c>
    </row>
    <row r="134" spans="4:13" s="196" customFormat="1" x14ac:dyDescent="0.2">
      <c r="D134" s="209"/>
      <c r="E134" s="73" t="s">
        <v>15</v>
      </c>
      <c r="F134" s="199">
        <v>0.1</v>
      </c>
      <c r="G134" s="199">
        <v>4.5519999999999996</v>
      </c>
      <c r="H134" s="199">
        <v>0.1</v>
      </c>
      <c r="I134" s="199">
        <v>0.34899999999999998</v>
      </c>
      <c r="J134" s="199">
        <v>0.1</v>
      </c>
      <c r="K134" s="199">
        <v>0.77800000000000002</v>
      </c>
      <c r="L134" s="117">
        <f t="shared" si="22"/>
        <v>0.99649999999999983</v>
      </c>
      <c r="M134" s="118">
        <f t="shared" si="23"/>
        <v>0.71910248794702092</v>
      </c>
    </row>
    <row r="135" spans="4:13" ht="12" thickBot="1" x14ac:dyDescent="0.25">
      <c r="D135" s="209"/>
      <c r="E135" s="119" t="s">
        <v>15</v>
      </c>
      <c r="F135" s="199">
        <v>14.105148752076037</v>
      </c>
      <c r="G135" s="199">
        <v>15.176673274416835</v>
      </c>
      <c r="H135" s="199">
        <v>4.1741018643475964</v>
      </c>
      <c r="I135" s="199">
        <v>7.9082415361724054</v>
      </c>
      <c r="J135" s="199">
        <v>13.73</v>
      </c>
      <c r="K135" s="199">
        <v>5.7309999999999999</v>
      </c>
      <c r="L135" s="120">
        <f t="shared" si="22"/>
        <v>10.137527571168812</v>
      </c>
      <c r="M135" s="121">
        <f t="shared" si="23"/>
        <v>1.9488717827024806</v>
      </c>
    </row>
    <row r="136" spans="4:13" ht="11.25" customHeight="1" x14ac:dyDescent="0.2">
      <c r="D136" s="237"/>
      <c r="E136" s="237"/>
      <c r="F136" s="237"/>
      <c r="G136" s="237"/>
      <c r="H136" s="237"/>
      <c r="I136" s="237"/>
      <c r="J136" s="237"/>
      <c r="K136" s="237"/>
      <c r="L136" s="237"/>
      <c r="M136" s="237"/>
    </row>
    <row r="137" spans="4:13" ht="11.25" customHeight="1" x14ac:dyDescent="0.2">
      <c r="D137" s="237"/>
      <c r="E137" s="237"/>
      <c r="F137" s="237"/>
      <c r="G137" s="237"/>
      <c r="H137" s="237"/>
      <c r="I137" s="237"/>
      <c r="J137" s="237"/>
      <c r="K137" s="237"/>
      <c r="L137" s="237"/>
      <c r="M137" s="237"/>
    </row>
    <row r="138" spans="4:13" ht="11.25" customHeight="1" x14ac:dyDescent="0.2">
      <c r="D138" s="237"/>
      <c r="E138" s="237"/>
      <c r="F138" s="237"/>
      <c r="G138" s="237"/>
      <c r="H138" s="237"/>
      <c r="I138" s="237"/>
      <c r="J138" s="237"/>
      <c r="K138" s="237"/>
      <c r="L138" s="237"/>
      <c r="M138" s="237"/>
    </row>
    <row r="139" spans="4:13" ht="11.25" customHeight="1" x14ac:dyDescent="0.2">
      <c r="D139" s="237"/>
      <c r="E139" s="237"/>
      <c r="F139" s="237"/>
      <c r="G139" s="237"/>
      <c r="H139" s="237"/>
      <c r="I139" s="237"/>
      <c r="J139" s="237"/>
      <c r="K139" s="237"/>
      <c r="L139" s="237"/>
      <c r="M139" s="237"/>
    </row>
    <row r="140" spans="4:13" ht="11.25" customHeight="1" x14ac:dyDescent="0.2">
      <c r="D140" s="237"/>
      <c r="E140" s="237"/>
      <c r="F140" s="237"/>
      <c r="G140" s="237"/>
      <c r="H140" s="237"/>
      <c r="I140" s="237"/>
      <c r="J140" s="237"/>
      <c r="K140" s="237"/>
      <c r="L140" s="237"/>
      <c r="M140" s="237"/>
    </row>
    <row r="141" spans="4:13" ht="11.25" customHeight="1" x14ac:dyDescent="0.2">
      <c r="D141" s="237"/>
      <c r="E141" s="237"/>
      <c r="F141" s="237"/>
      <c r="G141" s="237"/>
      <c r="H141" s="237"/>
      <c r="I141" s="237"/>
      <c r="J141" s="237"/>
      <c r="K141" s="237"/>
      <c r="L141" s="237"/>
      <c r="M141" s="237"/>
    </row>
    <row r="142" spans="4:13" ht="11.25" customHeight="1" x14ac:dyDescent="0.2">
      <c r="D142" s="237"/>
      <c r="E142" s="237"/>
      <c r="F142" s="237"/>
      <c r="G142" s="237"/>
      <c r="H142" s="237"/>
      <c r="I142" s="237"/>
      <c r="J142" s="237"/>
      <c r="K142" s="237"/>
      <c r="L142" s="237"/>
      <c r="M142" s="237"/>
    </row>
    <row r="143" spans="4:13" ht="11.25" customHeight="1" x14ac:dyDescent="0.2">
      <c r="D143" s="237"/>
      <c r="E143" s="237"/>
      <c r="F143" s="237"/>
      <c r="G143" s="237"/>
      <c r="H143" s="237"/>
      <c r="I143" s="237"/>
      <c r="J143" s="237"/>
      <c r="K143" s="237"/>
      <c r="L143" s="237"/>
      <c r="M143" s="237"/>
    </row>
    <row r="144" spans="4:13" ht="11.25" customHeight="1" x14ac:dyDescent="0.2">
      <c r="D144" s="237"/>
      <c r="E144" s="237"/>
      <c r="F144" s="237"/>
      <c r="G144" s="237"/>
      <c r="H144" s="237"/>
      <c r="I144" s="237"/>
      <c r="J144" s="237"/>
      <c r="K144" s="237"/>
      <c r="L144" s="237"/>
      <c r="M144" s="237"/>
    </row>
    <row r="145" spans="4:13" ht="11.25" customHeight="1" x14ac:dyDescent="0.2">
      <c r="D145" s="237"/>
      <c r="E145" s="237"/>
      <c r="F145" s="237"/>
      <c r="G145" s="237"/>
      <c r="H145" s="237"/>
      <c r="I145" s="237"/>
      <c r="J145" s="237"/>
      <c r="K145" s="237"/>
      <c r="L145" s="237"/>
      <c r="M145" s="237"/>
    </row>
    <row r="146" spans="4:13" ht="11.25" customHeight="1" x14ac:dyDescent="0.2">
      <c r="D146" s="237"/>
      <c r="E146" s="237"/>
      <c r="F146" s="237"/>
      <c r="G146" s="237"/>
      <c r="H146" s="237"/>
      <c r="I146" s="237"/>
      <c r="J146" s="237"/>
      <c r="K146" s="237"/>
      <c r="L146" s="237"/>
      <c r="M146" s="237"/>
    </row>
    <row r="147" spans="4:13" ht="11.25" customHeight="1" x14ac:dyDescent="0.2">
      <c r="D147" s="237"/>
      <c r="E147" s="237"/>
      <c r="F147" s="237"/>
      <c r="G147" s="237"/>
      <c r="H147" s="237"/>
      <c r="I147" s="237"/>
      <c r="J147" s="237"/>
      <c r="K147" s="237"/>
      <c r="L147" s="237"/>
      <c r="M147" s="237"/>
    </row>
    <row r="148" spans="4:13" ht="11.25" customHeight="1" x14ac:dyDescent="0.2">
      <c r="D148" s="237"/>
      <c r="E148" s="237"/>
      <c r="F148" s="237"/>
      <c r="G148" s="237"/>
      <c r="H148" s="237"/>
      <c r="I148" s="237"/>
      <c r="J148" s="237"/>
      <c r="K148" s="237"/>
      <c r="L148" s="237"/>
      <c r="M148" s="237"/>
    </row>
    <row r="149" spans="4:13" ht="11.25" customHeight="1" x14ac:dyDescent="0.2">
      <c r="D149" s="237"/>
      <c r="E149" s="237"/>
      <c r="F149" s="237"/>
      <c r="G149" s="237"/>
      <c r="H149" s="237"/>
      <c r="I149" s="237"/>
      <c r="J149" s="237"/>
      <c r="K149" s="237"/>
      <c r="L149" s="237"/>
      <c r="M149" s="237"/>
    </row>
    <row r="150" spans="4:13" ht="11.25" customHeight="1" x14ac:dyDescent="0.2">
      <c r="D150" s="237"/>
      <c r="E150" s="237"/>
      <c r="F150" s="237"/>
      <c r="G150" s="237"/>
      <c r="H150" s="237"/>
      <c r="I150" s="237"/>
      <c r="J150" s="237"/>
      <c r="K150" s="237"/>
      <c r="L150" s="237"/>
      <c r="M150" s="237"/>
    </row>
    <row r="151" spans="4:13" ht="11.25" customHeight="1" x14ac:dyDescent="0.2">
      <c r="D151" s="237"/>
      <c r="E151" s="237"/>
      <c r="F151" s="237"/>
      <c r="G151" s="237"/>
      <c r="H151" s="237"/>
      <c r="I151" s="237"/>
      <c r="J151" s="237"/>
      <c r="K151" s="237"/>
      <c r="L151" s="237"/>
      <c r="M151" s="237"/>
    </row>
    <row r="152" spans="4:13" ht="11.25" customHeight="1" x14ac:dyDescent="0.2">
      <c r="D152" s="237"/>
      <c r="E152" s="237"/>
      <c r="F152" s="237"/>
      <c r="G152" s="237"/>
      <c r="H152" s="237"/>
      <c r="I152" s="237"/>
      <c r="J152" s="237"/>
      <c r="K152" s="237"/>
      <c r="L152" s="237"/>
      <c r="M152" s="237"/>
    </row>
    <row r="153" spans="4:13" ht="11.25" customHeight="1" x14ac:dyDescent="0.2">
      <c r="D153" s="237"/>
      <c r="E153" s="237"/>
      <c r="F153" s="237"/>
      <c r="G153" s="237"/>
      <c r="H153" s="237"/>
      <c r="I153" s="237"/>
      <c r="J153" s="237"/>
      <c r="K153" s="237"/>
      <c r="L153" s="237"/>
      <c r="M153" s="237"/>
    </row>
  </sheetData>
  <mergeCells count="22">
    <mergeCell ref="D119:M119"/>
    <mergeCell ref="D44:D48"/>
    <mergeCell ref="D121:D125"/>
    <mergeCell ref="D126:D130"/>
    <mergeCell ref="D73:D77"/>
    <mergeCell ref="D49:D53"/>
    <mergeCell ref="D54:D58"/>
    <mergeCell ref="D108:D112"/>
    <mergeCell ref="D96:N96"/>
    <mergeCell ref="G97:L97"/>
    <mergeCell ref="D98:D102"/>
    <mergeCell ref="D103:D107"/>
    <mergeCell ref="D60:N61"/>
    <mergeCell ref="D63:D67"/>
    <mergeCell ref="D68:D72"/>
    <mergeCell ref="D131:D135"/>
    <mergeCell ref="G7:M7"/>
    <mergeCell ref="D9:D13"/>
    <mergeCell ref="D14:D18"/>
    <mergeCell ref="D19:D23"/>
    <mergeCell ref="G42:M42"/>
    <mergeCell ref="E120:K120"/>
  </mergeCells>
  <phoneticPr fontId="7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91"/>
  <sheetViews>
    <sheetView topLeftCell="A55" workbookViewId="0">
      <selection activeCell="J70" sqref="J70"/>
    </sheetView>
  </sheetViews>
  <sheetFormatPr defaultRowHeight="15" x14ac:dyDescent="0.25"/>
  <cols>
    <col min="19" max="19" width="9.5703125" bestFit="1" customWidth="1"/>
    <col min="21" max="21" width="9.5703125" bestFit="1" customWidth="1"/>
  </cols>
  <sheetData>
    <row r="3" spans="2:32" ht="75" x14ac:dyDescent="0.25">
      <c r="B3" s="66" t="s">
        <v>72</v>
      </c>
      <c r="C3" t="s">
        <v>41</v>
      </c>
      <c r="D3" t="s">
        <v>42</v>
      </c>
      <c r="E3" s="66" t="s">
        <v>43</v>
      </c>
      <c r="F3" s="66" t="s">
        <v>44</v>
      </c>
      <c r="G3" s="66" t="s">
        <v>45</v>
      </c>
      <c r="H3" s="66" t="s">
        <v>46</v>
      </c>
      <c r="I3" s="66" t="s">
        <v>71</v>
      </c>
      <c r="J3" s="66" t="s">
        <v>85</v>
      </c>
      <c r="K3" s="66" t="s">
        <v>86</v>
      </c>
      <c r="L3" s="66" t="s">
        <v>87</v>
      </c>
    </row>
    <row r="4" spans="2:32" x14ac:dyDescent="0.25">
      <c r="D4" s="40">
        <v>0.94435940070444546</v>
      </c>
      <c r="E4" s="40">
        <v>4.8456858366874025</v>
      </c>
      <c r="F4" s="40">
        <v>4.0452897929140628</v>
      </c>
      <c r="G4" s="40">
        <v>3.4189298590764929</v>
      </c>
      <c r="H4" s="40">
        <v>6.132723566210291E-3</v>
      </c>
      <c r="I4" s="40">
        <v>1.8274844457798485</v>
      </c>
      <c r="J4" s="40">
        <v>60.145358432530649</v>
      </c>
      <c r="K4" s="40">
        <v>1.4650286246062862</v>
      </c>
      <c r="L4" s="40">
        <v>151.27845828604495</v>
      </c>
      <c r="X4" t="s">
        <v>410</v>
      </c>
      <c r="Y4" t="s">
        <v>411</v>
      </c>
      <c r="Z4" t="s">
        <v>412</v>
      </c>
      <c r="AA4" t="s">
        <v>413</v>
      </c>
      <c r="AB4" t="s">
        <v>414</v>
      </c>
      <c r="AC4" t="s">
        <v>415</v>
      </c>
      <c r="AD4" t="s">
        <v>461</v>
      </c>
      <c r="AE4" t="s">
        <v>467</v>
      </c>
      <c r="AF4" t="s">
        <v>468</v>
      </c>
    </row>
    <row r="5" spans="2:32" x14ac:dyDescent="0.25">
      <c r="D5" s="40">
        <v>0.93769012425121234</v>
      </c>
      <c r="E5" s="40">
        <v>5.8051973609597418</v>
      </c>
      <c r="F5" s="40">
        <v>0.24529187511814621</v>
      </c>
      <c r="G5" s="40">
        <v>3.5535437316336287</v>
      </c>
      <c r="H5" s="40">
        <v>2.2366811760582075</v>
      </c>
      <c r="I5" s="40">
        <v>7.6700810078500439</v>
      </c>
      <c r="J5" s="40">
        <v>7.0838352886373688</v>
      </c>
      <c r="K5" s="40">
        <v>12.036641633014002</v>
      </c>
      <c r="L5" s="40">
        <v>36.468638969554874</v>
      </c>
      <c r="U5" s="40"/>
      <c r="X5" t="s">
        <v>419</v>
      </c>
      <c r="Y5" t="s">
        <v>420</v>
      </c>
      <c r="Z5" t="s">
        <v>421</v>
      </c>
      <c r="AA5" t="s">
        <v>422</v>
      </c>
      <c r="AB5" t="s">
        <v>423</v>
      </c>
      <c r="AC5" t="s">
        <v>424</v>
      </c>
      <c r="AD5" t="s">
        <v>462</v>
      </c>
      <c r="AE5" t="s">
        <v>469</v>
      </c>
      <c r="AF5" t="s">
        <v>470</v>
      </c>
    </row>
    <row r="6" spans="2:32" x14ac:dyDescent="0.25">
      <c r="D6" s="40">
        <v>1.0061733515273517</v>
      </c>
      <c r="E6" s="40">
        <v>5.969953469144496</v>
      </c>
      <c r="F6" s="40">
        <v>0.9693445180325011</v>
      </c>
      <c r="G6" s="40">
        <v>5.9996177932240657</v>
      </c>
      <c r="H6" s="40">
        <v>2.6067901844690695</v>
      </c>
      <c r="I6" s="40">
        <v>4.8621295219517249</v>
      </c>
      <c r="J6" s="40">
        <v>47.193815423408651</v>
      </c>
      <c r="K6" s="40">
        <v>3.0604957186937591</v>
      </c>
      <c r="L6" s="40">
        <v>91.585167456541129</v>
      </c>
      <c r="R6" s="40"/>
      <c r="X6" t="s">
        <v>427</v>
      </c>
      <c r="Y6" t="s">
        <v>428</v>
      </c>
      <c r="Z6" t="s">
        <v>429</v>
      </c>
      <c r="AA6" t="s">
        <v>430</v>
      </c>
      <c r="AB6" t="s">
        <v>431</v>
      </c>
      <c r="AC6" t="s">
        <v>432</v>
      </c>
      <c r="AD6" t="s">
        <v>463</v>
      </c>
      <c r="AE6" t="s">
        <v>471</v>
      </c>
      <c r="AF6" t="s">
        <v>472</v>
      </c>
    </row>
    <row r="7" spans="2:32" x14ac:dyDescent="0.25">
      <c r="D7" s="40">
        <v>1.1371339941227612</v>
      </c>
      <c r="E7" s="40">
        <v>4.9695898424430816</v>
      </c>
      <c r="F7" s="40">
        <v>1.1371339941227612</v>
      </c>
      <c r="G7" s="40">
        <v>1.3327761539924643</v>
      </c>
      <c r="H7" s="40">
        <v>1.160032265926414</v>
      </c>
      <c r="I7" s="40">
        <v>0.84269506546431805</v>
      </c>
      <c r="J7" s="40">
        <v>35.44763183032655</v>
      </c>
      <c r="K7" s="40">
        <v>5.1230019176165547</v>
      </c>
      <c r="L7" s="40">
        <v>91.585167456541129</v>
      </c>
      <c r="X7" t="s">
        <v>436</v>
      </c>
      <c r="Y7" t="s">
        <v>437</v>
      </c>
      <c r="Z7" t="s">
        <v>436</v>
      </c>
      <c r="AA7" t="s">
        <v>438</v>
      </c>
      <c r="AB7" t="s">
        <v>439</v>
      </c>
      <c r="AC7" t="s">
        <v>440</v>
      </c>
      <c r="AD7" t="s">
        <v>464</v>
      </c>
      <c r="AE7" t="s">
        <v>473</v>
      </c>
      <c r="AF7" t="s">
        <v>472</v>
      </c>
    </row>
    <row r="8" spans="2:32" x14ac:dyDescent="0.25">
      <c r="D8" s="40">
        <v>1.7015606259487182</v>
      </c>
      <c r="E8" s="40">
        <v>5.0207269574644879</v>
      </c>
      <c r="F8" s="40">
        <v>0.23738257532942461</v>
      </c>
      <c r="G8" s="40">
        <v>3.4114019823682837</v>
      </c>
      <c r="H8" s="40">
        <v>3.2447363274421064</v>
      </c>
      <c r="I8" s="40">
        <v>18.74818454402952</v>
      </c>
      <c r="J8" s="40">
        <v>26.938446931350928</v>
      </c>
      <c r="K8" s="40">
        <v>4.4411872611193486</v>
      </c>
      <c r="L8" s="40">
        <v>227.36777629594266</v>
      </c>
      <c r="X8" t="s">
        <v>443</v>
      </c>
      <c r="Y8" t="s">
        <v>444</v>
      </c>
      <c r="Z8" t="s">
        <v>445</v>
      </c>
      <c r="AA8" t="s">
        <v>446</v>
      </c>
      <c r="AB8" t="s">
        <v>447</v>
      </c>
      <c r="AC8" t="s">
        <v>448</v>
      </c>
      <c r="AD8" t="s">
        <v>465</v>
      </c>
      <c r="AE8" t="s">
        <v>474</v>
      </c>
      <c r="AF8" t="s">
        <v>475</v>
      </c>
    </row>
    <row r="9" spans="2:32" x14ac:dyDescent="0.25">
      <c r="D9" s="40">
        <v>0.27308250344551127</v>
      </c>
      <c r="E9" s="40">
        <v>18.069808010455638</v>
      </c>
      <c r="F9" s="40">
        <v>0.1465402192660521</v>
      </c>
      <c r="G9" s="40">
        <v>3.6011289367800288</v>
      </c>
      <c r="H9" s="40">
        <v>0.44869623455931062</v>
      </c>
      <c r="I9" s="40">
        <v>0.11922894568578762</v>
      </c>
      <c r="J9" s="40">
        <v>0.23006425148153437</v>
      </c>
      <c r="K9" s="40">
        <v>37.166629230186388</v>
      </c>
      <c r="L9" s="40">
        <v>127.81712648218523</v>
      </c>
      <c r="U9" s="40"/>
      <c r="X9" t="s">
        <v>452</v>
      </c>
      <c r="Y9" t="s">
        <v>453</v>
      </c>
      <c r="Z9" t="s">
        <v>454</v>
      </c>
      <c r="AA9" t="s">
        <v>455</v>
      </c>
      <c r="AB9" t="s">
        <v>456</v>
      </c>
      <c r="AC9" t="s">
        <v>457</v>
      </c>
      <c r="AD9" t="s">
        <v>466</v>
      </c>
      <c r="AE9" t="s">
        <v>476</v>
      </c>
      <c r="AF9" t="s">
        <v>477</v>
      </c>
    </row>
    <row r="10" spans="2:32" x14ac:dyDescent="0.25">
      <c r="C10" t="s">
        <v>4</v>
      </c>
      <c r="D10" s="67">
        <f t="shared" ref="D10:L10" si="0">AVERAGE(D4:D9)</f>
        <v>1.0000000000000002</v>
      </c>
      <c r="E10" s="67">
        <f t="shared" si="0"/>
        <v>7.4468269128591409</v>
      </c>
      <c r="F10" s="67">
        <f t="shared" si="0"/>
        <v>1.1301638291304912</v>
      </c>
      <c r="G10" s="67">
        <f t="shared" si="0"/>
        <v>3.5528997428458275</v>
      </c>
      <c r="H10" s="67">
        <f t="shared" si="0"/>
        <v>1.6171781520035531</v>
      </c>
      <c r="I10" s="67">
        <f t="shared" si="0"/>
        <v>5.6783005884602078</v>
      </c>
      <c r="J10" s="67">
        <f t="shared" si="0"/>
        <v>29.506525359622614</v>
      </c>
      <c r="K10" s="67">
        <f t="shared" si="0"/>
        <v>10.548830730872723</v>
      </c>
      <c r="L10" s="67">
        <f t="shared" si="0"/>
        <v>121.01705582446833</v>
      </c>
      <c r="R10" s="40"/>
    </row>
    <row r="11" spans="2:32" x14ac:dyDescent="0.25">
      <c r="C11" t="s">
        <v>5</v>
      </c>
      <c r="D11" s="40">
        <f t="shared" ref="D11:L11" si="1">STDEVA(D4:D9)/2.65</f>
        <v>0.17263221735567222</v>
      </c>
      <c r="E11" s="40">
        <f t="shared" si="1"/>
        <v>1.9717653111168461</v>
      </c>
      <c r="F11" s="40">
        <f t="shared" si="1"/>
        <v>0.56152776818227046</v>
      </c>
      <c r="G11" s="40">
        <f t="shared" si="1"/>
        <v>0.55858423446219074</v>
      </c>
      <c r="H11" s="40">
        <f t="shared" si="1"/>
        <v>0.48271987535831451</v>
      </c>
      <c r="I11" s="40">
        <f t="shared" si="1"/>
        <v>2.6391921605585691</v>
      </c>
      <c r="J11" s="40">
        <f t="shared" si="1"/>
        <v>8.6929478377240184</v>
      </c>
      <c r="K11" s="40">
        <f t="shared" si="1"/>
        <v>5.1077512550771917</v>
      </c>
      <c r="L11" s="40">
        <f t="shared" si="1"/>
        <v>24.544770136746163</v>
      </c>
    </row>
    <row r="17" spans="2:32" ht="75" x14ac:dyDescent="0.25">
      <c r="B17" s="66" t="s">
        <v>73</v>
      </c>
      <c r="C17" t="s">
        <v>41</v>
      </c>
      <c r="D17" t="s">
        <v>42</v>
      </c>
      <c r="E17" s="66" t="s">
        <v>43</v>
      </c>
      <c r="F17" s="66" t="s">
        <v>44</v>
      </c>
      <c r="G17" s="66" t="s">
        <v>45</v>
      </c>
      <c r="H17" s="66" t="s">
        <v>46</v>
      </c>
      <c r="I17" s="66" t="s">
        <v>71</v>
      </c>
      <c r="J17" s="66" t="s">
        <v>85</v>
      </c>
      <c r="K17" s="66" t="s">
        <v>86</v>
      </c>
      <c r="L17" s="66" t="s">
        <v>87</v>
      </c>
    </row>
    <row r="18" spans="2:32" x14ac:dyDescent="0.25">
      <c r="D18" s="40">
        <v>9.5010013628713627E-2</v>
      </c>
      <c r="E18" s="40">
        <v>0.18480557727894453</v>
      </c>
      <c r="F18" s="40">
        <v>2.3657461711277299</v>
      </c>
      <c r="G18" s="40">
        <v>6.6442673249204898</v>
      </c>
      <c r="H18" s="40">
        <v>59.475491556627397</v>
      </c>
      <c r="I18" s="40">
        <v>2326.9482084053498</v>
      </c>
      <c r="J18" s="40">
        <v>0.41137790363131899</v>
      </c>
      <c r="K18" s="40">
        <v>11.303662879942086</v>
      </c>
      <c r="L18" s="40">
        <v>247.5465681044372</v>
      </c>
      <c r="X18" t="s">
        <v>478</v>
      </c>
      <c r="Y18" t="s">
        <v>479</v>
      </c>
      <c r="Z18" t="s">
        <v>480</v>
      </c>
      <c r="AA18" t="s">
        <v>481</v>
      </c>
      <c r="AB18" t="s">
        <v>482</v>
      </c>
      <c r="AC18" t="s">
        <v>483</v>
      </c>
      <c r="AD18" t="s">
        <v>416</v>
      </c>
      <c r="AE18" t="s">
        <v>417</v>
      </c>
      <c r="AF18" t="s">
        <v>418</v>
      </c>
    </row>
    <row r="19" spans="2:32" x14ac:dyDescent="0.25">
      <c r="D19" s="40">
        <v>0.47937393921603472</v>
      </c>
      <c r="E19" s="40">
        <v>6.4273471001301186</v>
      </c>
      <c r="F19" s="40">
        <v>0.70917981793561369</v>
      </c>
      <c r="G19" s="40">
        <v>9.2411959809677105E-2</v>
      </c>
      <c r="H19" s="40">
        <v>38.034148070156952</v>
      </c>
      <c r="I19" s="40">
        <v>2468.1654394542857</v>
      </c>
      <c r="J19" s="40">
        <v>1.2499813198543366</v>
      </c>
      <c r="K19" s="40">
        <v>1.5387752087659901</v>
      </c>
      <c r="L19" s="40">
        <v>134.2584195444287</v>
      </c>
      <c r="X19" t="s">
        <v>484</v>
      </c>
      <c r="Y19" t="s">
        <v>485</v>
      </c>
      <c r="Z19" t="s">
        <v>486</v>
      </c>
      <c r="AA19" t="s">
        <v>487</v>
      </c>
      <c r="AB19" t="s">
        <v>488</v>
      </c>
      <c r="AC19" t="s">
        <v>489</v>
      </c>
      <c r="AD19" t="s">
        <v>425</v>
      </c>
      <c r="AE19" t="s">
        <v>515</v>
      </c>
      <c r="AF19" t="s">
        <v>426</v>
      </c>
    </row>
    <row r="20" spans="2:32" x14ac:dyDescent="0.25">
      <c r="D20" s="40">
        <v>3.5491100875121688</v>
      </c>
      <c r="E20" s="40">
        <v>1.6249710995804647</v>
      </c>
      <c r="F20" s="40">
        <v>8.6692894294001076E-3</v>
      </c>
      <c r="G20" s="40">
        <v>0.18740396538999463</v>
      </c>
      <c r="H20" s="40">
        <v>239.55670526118971</v>
      </c>
      <c r="I20" s="40">
        <v>2010.3095808611567</v>
      </c>
      <c r="J20" s="40">
        <v>4.2828483628378091</v>
      </c>
      <c r="K20" s="40">
        <v>19.939356031406657</v>
      </c>
      <c r="L20" s="40">
        <v>1.2078750271813012</v>
      </c>
      <c r="U20" s="40"/>
      <c r="X20" t="s">
        <v>490</v>
      </c>
      <c r="Y20" t="s">
        <v>491</v>
      </c>
      <c r="Z20" t="s">
        <v>492</v>
      </c>
      <c r="AA20" t="s">
        <v>493</v>
      </c>
      <c r="AB20" t="s">
        <v>494</v>
      </c>
      <c r="AC20" t="s">
        <v>495</v>
      </c>
      <c r="AD20" t="s">
        <v>433</v>
      </c>
      <c r="AE20" t="s">
        <v>434</v>
      </c>
      <c r="AF20" t="s">
        <v>435</v>
      </c>
    </row>
    <row r="21" spans="2:32" x14ac:dyDescent="0.25">
      <c r="D21" s="40">
        <v>1.6980028781972197E-2</v>
      </c>
      <c r="E21" s="40">
        <v>3.0573787608267402</v>
      </c>
      <c r="F21" s="40">
        <v>3.5841731623398212E-3</v>
      </c>
      <c r="G21" s="40">
        <v>0.2026525557717645</v>
      </c>
      <c r="H21" s="40">
        <v>125.59882747916797</v>
      </c>
      <c r="I21" s="40">
        <v>1.8997970450766077</v>
      </c>
      <c r="J21" s="40">
        <v>3.3678031390201606</v>
      </c>
      <c r="K21" s="40">
        <v>6.2389563994510802</v>
      </c>
      <c r="L21" s="40">
        <v>9.3666648535098869</v>
      </c>
      <c r="R21" s="40"/>
      <c r="X21" t="s">
        <v>496</v>
      </c>
      <c r="Y21" t="s">
        <v>497</v>
      </c>
      <c r="Z21" t="s">
        <v>498</v>
      </c>
      <c r="AA21" t="s">
        <v>499</v>
      </c>
      <c r="AB21" t="s">
        <v>500</v>
      </c>
      <c r="AC21" t="s">
        <v>501</v>
      </c>
      <c r="AD21" t="s">
        <v>441</v>
      </c>
      <c r="AE21" t="s">
        <v>514</v>
      </c>
      <c r="AF21" t="s">
        <v>442</v>
      </c>
    </row>
    <row r="22" spans="2:32" x14ac:dyDescent="0.25">
      <c r="D22" s="40">
        <v>0.78961614050099549</v>
      </c>
      <c r="E22" s="40">
        <v>7.7537690222178463E-3</v>
      </c>
      <c r="F22" s="40">
        <v>3.64144052189289</v>
      </c>
      <c r="G22" s="40">
        <v>2.3251040679138901</v>
      </c>
      <c r="H22" s="40">
        <v>373.98260408945816</v>
      </c>
      <c r="I22" s="40">
        <v>0.64582866678621398</v>
      </c>
      <c r="J22" s="40">
        <v>3.0761681723025416</v>
      </c>
      <c r="K22" s="40">
        <v>8.8144891879491603</v>
      </c>
      <c r="L22" s="40">
        <v>76.053041954763572</v>
      </c>
      <c r="R22" s="40"/>
      <c r="X22" t="s">
        <v>502</v>
      </c>
      <c r="Y22" t="s">
        <v>503</v>
      </c>
      <c r="Z22" t="s">
        <v>504</v>
      </c>
      <c r="AA22" t="s">
        <v>505</v>
      </c>
      <c r="AB22" t="s">
        <v>506</v>
      </c>
      <c r="AC22" t="s">
        <v>507</v>
      </c>
      <c r="AD22" t="s">
        <v>449</v>
      </c>
      <c r="AE22" t="s">
        <v>450</v>
      </c>
      <c r="AF22" t="s">
        <v>451</v>
      </c>
    </row>
    <row r="23" spans="2:32" x14ac:dyDescent="0.25">
      <c r="D23" s="40">
        <v>1.0699097903601158</v>
      </c>
      <c r="E23" s="40">
        <v>3.5364724962216947</v>
      </c>
      <c r="F23" s="40">
        <v>4.2022224448986685E-2</v>
      </c>
      <c r="G23" s="40">
        <v>3.9081373992594967E-4</v>
      </c>
      <c r="H23" s="40">
        <v>457.98299020364522</v>
      </c>
      <c r="I23" s="40">
        <v>215.15363213648945</v>
      </c>
      <c r="J23" s="40">
        <v>0.48770687333622326</v>
      </c>
      <c r="K23" s="40">
        <v>0.23757078343158899</v>
      </c>
      <c r="L23" s="40">
        <v>6.8739480523937306</v>
      </c>
      <c r="X23" t="s">
        <v>508</v>
      </c>
      <c r="Y23" t="s">
        <v>509</v>
      </c>
      <c r="Z23" t="s">
        <v>510</v>
      </c>
      <c r="AA23" t="s">
        <v>511</v>
      </c>
      <c r="AB23" t="s">
        <v>512</v>
      </c>
      <c r="AC23" t="s">
        <v>513</v>
      </c>
      <c r="AD23" t="s">
        <v>458</v>
      </c>
      <c r="AE23" t="s">
        <v>459</v>
      </c>
      <c r="AF23" t="s">
        <v>460</v>
      </c>
    </row>
    <row r="24" spans="2:32" x14ac:dyDescent="0.25">
      <c r="C24" t="s">
        <v>4</v>
      </c>
      <c r="D24" s="67">
        <f t="shared" ref="D24:L24" si="2">AVERAGE(D18:D23)</f>
        <v>1.0000000000000002</v>
      </c>
      <c r="E24" s="67">
        <f t="shared" si="2"/>
        <v>2.4731214671766968</v>
      </c>
      <c r="F24" s="67">
        <f t="shared" si="2"/>
        <v>1.1284403663328266</v>
      </c>
      <c r="G24" s="67">
        <f t="shared" si="2"/>
        <v>1.5753717812576238</v>
      </c>
      <c r="H24" s="67">
        <f t="shared" si="2"/>
        <v>215.77179444337423</v>
      </c>
      <c r="I24" s="67">
        <f t="shared" si="2"/>
        <v>1170.5204144281909</v>
      </c>
      <c r="J24" s="67">
        <f t="shared" si="2"/>
        <v>2.1459809618303987</v>
      </c>
      <c r="K24" s="67">
        <f t="shared" si="2"/>
        <v>8.012135081824427</v>
      </c>
      <c r="L24" s="67">
        <f t="shared" si="2"/>
        <v>79.217752922785721</v>
      </c>
      <c r="U24" s="40"/>
    </row>
    <row r="25" spans="2:32" x14ac:dyDescent="0.25">
      <c r="C25" t="s">
        <v>5</v>
      </c>
      <c r="D25" s="40">
        <f t="shared" ref="D25:L25" si="3">STDEVA(D18:D23)/2.65</f>
        <v>0.49500164858841122</v>
      </c>
      <c r="E25" s="40">
        <f t="shared" si="3"/>
        <v>0.91101809728844985</v>
      </c>
      <c r="F25" s="40">
        <f t="shared" si="3"/>
        <v>0.57777437094412332</v>
      </c>
      <c r="G25" s="40">
        <f t="shared" si="3"/>
        <v>0.99477235428942345</v>
      </c>
      <c r="H25" s="40">
        <f t="shared" si="3"/>
        <v>65.013735127087529</v>
      </c>
      <c r="I25" s="40">
        <f t="shared" si="3"/>
        <v>458.25244473220977</v>
      </c>
      <c r="J25" s="40">
        <f t="shared" si="3"/>
        <v>0.61973790781322635</v>
      </c>
      <c r="K25" s="40">
        <f t="shared" si="3"/>
        <v>2.7171327402834291</v>
      </c>
      <c r="L25" s="40">
        <f t="shared" si="3"/>
        <v>36.808384380433246</v>
      </c>
    </row>
    <row r="31" spans="2:32" ht="75" x14ac:dyDescent="0.25">
      <c r="B31" s="66" t="s">
        <v>74</v>
      </c>
      <c r="C31" t="s">
        <v>41</v>
      </c>
      <c r="D31" t="s">
        <v>42</v>
      </c>
      <c r="E31" s="66" t="s">
        <v>43</v>
      </c>
      <c r="F31" s="66" t="s">
        <v>44</v>
      </c>
      <c r="G31" s="66" t="s">
        <v>45</v>
      </c>
      <c r="H31" s="66" t="s">
        <v>46</v>
      </c>
      <c r="I31" s="66" t="s">
        <v>71</v>
      </c>
      <c r="J31" s="66" t="s">
        <v>85</v>
      </c>
      <c r="K31" s="66" t="s">
        <v>86</v>
      </c>
      <c r="L31" s="66" t="s">
        <v>87</v>
      </c>
    </row>
    <row r="32" spans="2:32" x14ac:dyDescent="0.25">
      <c r="D32" s="40">
        <v>0.55709510053796951</v>
      </c>
      <c r="E32" s="40">
        <v>4.5205387431759885</v>
      </c>
      <c r="F32" s="40">
        <v>0.17984014712562232</v>
      </c>
      <c r="G32" s="40">
        <v>2.3774087660073491</v>
      </c>
      <c r="H32" s="40">
        <v>0.21947971990440765</v>
      </c>
      <c r="I32" s="40">
        <v>2.8981654419358547</v>
      </c>
      <c r="J32" s="40">
        <v>10.268545563597039</v>
      </c>
      <c r="K32" s="40">
        <v>2.4278967583622499</v>
      </c>
      <c r="L32" s="40">
        <v>8.0713308351892188</v>
      </c>
      <c r="X32" t="s">
        <v>516</v>
      </c>
      <c r="Y32" t="s">
        <v>517</v>
      </c>
      <c r="Z32" t="s">
        <v>518</v>
      </c>
      <c r="AA32" t="s">
        <v>519</v>
      </c>
      <c r="AB32" t="s">
        <v>520</v>
      </c>
      <c r="AC32" t="s">
        <v>521</v>
      </c>
      <c r="AD32" t="s">
        <v>522</v>
      </c>
      <c r="AE32" t="s">
        <v>523</v>
      </c>
      <c r="AF32" t="s">
        <v>524</v>
      </c>
    </row>
    <row r="33" spans="2:32" x14ac:dyDescent="0.25">
      <c r="D33" s="40">
        <v>0.92970325635242257</v>
      </c>
      <c r="E33" s="40">
        <v>2.7930876177906332</v>
      </c>
      <c r="F33" s="40">
        <v>0.3805523637895305</v>
      </c>
      <c r="G33" s="40">
        <v>7.1550476796670299</v>
      </c>
      <c r="H33" s="40">
        <v>3.1727773503389236</v>
      </c>
      <c r="I33" s="40">
        <v>1.1746943570291604</v>
      </c>
      <c r="J33" s="40">
        <v>5.8289579132229088</v>
      </c>
      <c r="K33" s="40">
        <v>7.1930226092363521</v>
      </c>
      <c r="L33" s="40">
        <v>6.5236377689759788</v>
      </c>
      <c r="X33" t="s">
        <v>525</v>
      </c>
      <c r="Y33" t="s">
        <v>526</v>
      </c>
      <c r="Z33" t="s">
        <v>527</v>
      </c>
      <c r="AA33" t="s">
        <v>528</v>
      </c>
      <c r="AB33" t="s">
        <v>529</v>
      </c>
      <c r="AC33" t="s">
        <v>530</v>
      </c>
      <c r="AD33" t="s">
        <v>531</v>
      </c>
      <c r="AE33" t="s">
        <v>532</v>
      </c>
      <c r="AF33" t="s">
        <v>533</v>
      </c>
    </row>
    <row r="34" spans="2:32" x14ac:dyDescent="0.25">
      <c r="D34" s="40">
        <v>0.86305001749104004</v>
      </c>
      <c r="E34" s="40">
        <v>5.2354007412197783</v>
      </c>
      <c r="F34" s="40">
        <v>1.9109829484677703</v>
      </c>
      <c r="G34" s="40">
        <v>9.5293814973504833</v>
      </c>
      <c r="H34" s="40">
        <v>1.945400362054178</v>
      </c>
      <c r="I34" s="40">
        <v>2.0377160993979104</v>
      </c>
      <c r="J34" s="40">
        <v>21.0847919401246</v>
      </c>
      <c r="K34" s="40">
        <v>1.023532322870716</v>
      </c>
      <c r="L34" s="40">
        <v>14.44811543581104</v>
      </c>
      <c r="S34" s="40"/>
      <c r="X34" t="s">
        <v>534</v>
      </c>
      <c r="Y34" t="s">
        <v>535</v>
      </c>
      <c r="Z34" t="s">
        <v>536</v>
      </c>
      <c r="AA34" t="s">
        <v>537</v>
      </c>
      <c r="AB34" t="s">
        <v>538</v>
      </c>
      <c r="AC34" t="s">
        <v>539</v>
      </c>
      <c r="AD34" t="s">
        <v>540</v>
      </c>
      <c r="AE34" t="s">
        <v>541</v>
      </c>
      <c r="AF34" t="s">
        <v>542</v>
      </c>
    </row>
    <row r="35" spans="2:32" x14ac:dyDescent="0.25">
      <c r="D35" s="40">
        <v>0.97727480502769204</v>
      </c>
      <c r="E35" s="40">
        <v>1.8135860041774146</v>
      </c>
      <c r="F35" s="40">
        <v>0.21527204940924202</v>
      </c>
      <c r="G35" s="40">
        <v>7.2321504624422879</v>
      </c>
      <c r="H35" s="40">
        <v>1.4301474716141274</v>
      </c>
      <c r="I35" s="40">
        <v>6.6918068115937084</v>
      </c>
      <c r="J35" s="40">
        <v>20.523552605970114</v>
      </c>
      <c r="K35" s="40">
        <v>4.7214521110458048</v>
      </c>
      <c r="L35" s="40">
        <v>421.85588849453239</v>
      </c>
      <c r="X35" t="s">
        <v>543</v>
      </c>
      <c r="Y35" t="s">
        <v>544</v>
      </c>
      <c r="Z35" t="s">
        <v>545</v>
      </c>
      <c r="AA35" t="s">
        <v>546</v>
      </c>
      <c r="AB35" t="s">
        <v>547</v>
      </c>
      <c r="AC35" t="s">
        <v>548</v>
      </c>
      <c r="AD35" t="s">
        <v>549</v>
      </c>
      <c r="AE35" t="s">
        <v>550</v>
      </c>
      <c r="AF35" t="s">
        <v>551</v>
      </c>
    </row>
    <row r="36" spans="2:32" x14ac:dyDescent="0.25">
      <c r="D36" s="40">
        <v>1.1994418247243324</v>
      </c>
      <c r="E36" s="40">
        <v>9.0862104757804971</v>
      </c>
      <c r="F36" s="40">
        <v>0.97727480502769204</v>
      </c>
      <c r="G36" s="40">
        <v>13.735355391657317</v>
      </c>
      <c r="H36" s="40">
        <v>1.0479729687395996</v>
      </c>
      <c r="I36" s="40">
        <v>14.803892273555718</v>
      </c>
      <c r="J36" s="40">
        <v>69.029362836072849</v>
      </c>
      <c r="K36" s="40">
        <v>7.6370772540739322</v>
      </c>
      <c r="L36" s="40">
        <v>10.567068740948327</v>
      </c>
      <c r="S36" s="40"/>
      <c r="X36" t="s">
        <v>552</v>
      </c>
      <c r="Y36" t="s">
        <v>553</v>
      </c>
      <c r="Z36" t="s">
        <v>543</v>
      </c>
      <c r="AA36" t="s">
        <v>554</v>
      </c>
      <c r="AB36" t="s">
        <v>555</v>
      </c>
      <c r="AC36" t="s">
        <v>556</v>
      </c>
      <c r="AD36" t="s">
        <v>557</v>
      </c>
      <c r="AE36" t="s">
        <v>558</v>
      </c>
      <c r="AF36" t="s">
        <v>559</v>
      </c>
    </row>
    <row r="37" spans="2:32" x14ac:dyDescent="0.25">
      <c r="D37" s="40">
        <v>1.4734349958665429</v>
      </c>
      <c r="E37" s="40">
        <v>8.0101746315322586</v>
      </c>
      <c r="F37" s="40">
        <v>2.3028933534245746</v>
      </c>
      <c r="G37" s="40">
        <v>3.0885883360789843</v>
      </c>
      <c r="H37" s="40">
        <v>0.33220859102242428</v>
      </c>
      <c r="I37" s="40">
        <v>0.93684705786170452</v>
      </c>
      <c r="J37" s="40">
        <v>12.200946569788323</v>
      </c>
      <c r="K37" s="40">
        <v>9.3566339320748941</v>
      </c>
      <c r="L37" s="40">
        <v>26.270436682403105</v>
      </c>
      <c r="X37" t="s">
        <v>560</v>
      </c>
      <c r="Y37" t="s">
        <v>561</v>
      </c>
      <c r="Z37" t="s">
        <v>562</v>
      </c>
      <c r="AA37" t="s">
        <v>563</v>
      </c>
      <c r="AB37" t="s">
        <v>564</v>
      </c>
      <c r="AC37" t="s">
        <v>565</v>
      </c>
      <c r="AD37" t="s">
        <v>566</v>
      </c>
      <c r="AE37" t="s">
        <v>567</v>
      </c>
      <c r="AF37" t="s">
        <v>568</v>
      </c>
    </row>
    <row r="38" spans="2:32" x14ac:dyDescent="0.25">
      <c r="C38" t="s">
        <v>4</v>
      </c>
      <c r="D38" s="67">
        <f t="shared" ref="D38:L38" si="4">AVERAGE(D32:D37)</f>
        <v>1</v>
      </c>
      <c r="E38" s="67">
        <f t="shared" si="4"/>
        <v>5.2431663689460954</v>
      </c>
      <c r="F38" s="67">
        <f t="shared" si="4"/>
        <v>0.99446927787407191</v>
      </c>
      <c r="G38" s="67">
        <f t="shared" si="4"/>
        <v>7.1863220222005753</v>
      </c>
      <c r="H38" s="67">
        <f t="shared" si="4"/>
        <v>1.3579977439456101</v>
      </c>
      <c r="I38" s="67">
        <f t="shared" si="4"/>
        <v>4.7571870068956761</v>
      </c>
      <c r="J38" s="67">
        <f t="shared" si="4"/>
        <v>23.156026238129304</v>
      </c>
      <c r="K38" s="67">
        <f t="shared" si="4"/>
        <v>5.3932691646106585</v>
      </c>
      <c r="L38" s="67">
        <f t="shared" si="4"/>
        <v>81.289412992976679</v>
      </c>
    </row>
    <row r="39" spans="2:32" x14ac:dyDescent="0.25">
      <c r="C39" t="s">
        <v>5</v>
      </c>
      <c r="D39" s="40">
        <f t="shared" ref="D39:L39" si="5">STDEVA(D32:D37)/2.65</f>
        <v>0.1174422865424298</v>
      </c>
      <c r="E39" s="40">
        <f t="shared" si="5"/>
        <v>1.0767946988357642</v>
      </c>
      <c r="F39" s="40">
        <f t="shared" si="5"/>
        <v>0.34585186418369079</v>
      </c>
      <c r="G39" s="40">
        <f t="shared" si="5"/>
        <v>1.5858030898280171</v>
      </c>
      <c r="H39" s="40">
        <f t="shared" si="5"/>
        <v>0.41640460365195858</v>
      </c>
      <c r="I39" s="40">
        <f t="shared" si="5"/>
        <v>2.0177903991843387</v>
      </c>
      <c r="J39" s="40">
        <f t="shared" si="5"/>
        <v>8.7721218743350153</v>
      </c>
      <c r="K39" s="40">
        <f t="shared" si="5"/>
        <v>1.2206998233380677</v>
      </c>
      <c r="L39" s="40">
        <f t="shared" si="5"/>
        <v>63.016117830662537</v>
      </c>
    </row>
    <row r="44" spans="2:32" ht="75" x14ac:dyDescent="0.25">
      <c r="B44" s="66" t="s">
        <v>75</v>
      </c>
      <c r="C44" t="s">
        <v>41</v>
      </c>
      <c r="D44" t="s">
        <v>42</v>
      </c>
      <c r="E44" s="66" t="s">
        <v>43</v>
      </c>
      <c r="F44" s="66" t="s">
        <v>44</v>
      </c>
      <c r="G44" s="66" t="s">
        <v>45</v>
      </c>
      <c r="H44" s="66" t="s">
        <v>46</v>
      </c>
      <c r="I44" s="66" t="s">
        <v>71</v>
      </c>
      <c r="J44" s="66" t="s">
        <v>85</v>
      </c>
      <c r="K44" s="66" t="s">
        <v>86</v>
      </c>
      <c r="L44" s="66" t="s">
        <v>87</v>
      </c>
    </row>
    <row r="45" spans="2:32" x14ac:dyDescent="0.25">
      <c r="D45" s="40">
        <v>0.62262545605991348</v>
      </c>
      <c r="E45" s="40">
        <v>13.366305947197251</v>
      </c>
      <c r="F45" s="40">
        <v>0.10559729368846288</v>
      </c>
      <c r="G45" s="40">
        <v>0.68676014050801848</v>
      </c>
      <c r="H45" s="40">
        <v>0.28148395856599895</v>
      </c>
      <c r="I45" s="40">
        <v>9.7894131600176344</v>
      </c>
      <c r="J45" s="40">
        <v>12.864690807157031</v>
      </c>
      <c r="K45" s="40">
        <v>2.573624687653298</v>
      </c>
      <c r="L45" s="40">
        <v>105.31093117760467</v>
      </c>
      <c r="X45" t="s">
        <v>891</v>
      </c>
      <c r="Y45" t="s">
        <v>892</v>
      </c>
      <c r="Z45" t="s">
        <v>893</v>
      </c>
      <c r="AA45" t="s">
        <v>894</v>
      </c>
      <c r="AB45" t="s">
        <v>895</v>
      </c>
      <c r="AC45" t="s">
        <v>896</v>
      </c>
      <c r="AD45" t="s">
        <v>897</v>
      </c>
      <c r="AE45" t="s">
        <v>898</v>
      </c>
      <c r="AF45" t="s">
        <v>899</v>
      </c>
    </row>
    <row r="46" spans="2:32" x14ac:dyDescent="0.25">
      <c r="D46" s="40">
        <v>1.3646149101436404</v>
      </c>
      <c r="E46" s="40">
        <v>5.9189158331934619</v>
      </c>
      <c r="F46" s="40">
        <v>0.76269298043044076</v>
      </c>
      <c r="G46" s="40">
        <v>2.904963947071276</v>
      </c>
      <c r="H46" s="40">
        <v>14.313410069689834</v>
      </c>
      <c r="I46" s="40">
        <v>1.2714470762896335</v>
      </c>
      <c r="J46" s="40">
        <v>0.39562399441099977</v>
      </c>
      <c r="K46" s="40">
        <v>12.431486566062619</v>
      </c>
      <c r="L46" s="40">
        <v>4.7603561249081956</v>
      </c>
      <c r="X46" t="s">
        <v>900</v>
      </c>
      <c r="Y46" t="s">
        <v>901</v>
      </c>
      <c r="Z46" t="s">
        <v>902</v>
      </c>
      <c r="AA46" t="s">
        <v>903</v>
      </c>
      <c r="AB46" t="s">
        <v>904</v>
      </c>
      <c r="AC46" t="s">
        <v>905</v>
      </c>
      <c r="AD46" t="s">
        <v>906</v>
      </c>
      <c r="AE46" t="s">
        <v>907</v>
      </c>
      <c r="AF46" t="s">
        <v>908</v>
      </c>
    </row>
    <row r="47" spans="2:32" x14ac:dyDescent="0.25">
      <c r="D47" s="40">
        <v>0.61983036738255093</v>
      </c>
      <c r="E47" s="40">
        <v>10.321988858685948</v>
      </c>
      <c r="F47" s="40">
        <v>0.50033906489263691</v>
      </c>
      <c r="G47" s="40">
        <v>2.8959677736138634</v>
      </c>
      <c r="H47" s="40">
        <v>0.22140163082041503</v>
      </c>
      <c r="I47" s="40">
        <v>15.807482522207536</v>
      </c>
      <c r="J47" s="40">
        <v>4.9810431719151489E-3</v>
      </c>
      <c r="K47" s="40">
        <v>10.752211791512318</v>
      </c>
      <c r="L47" s="40">
        <v>16.206693161217753</v>
      </c>
      <c r="X47" t="s">
        <v>909</v>
      </c>
      <c r="Y47" t="s">
        <v>910</v>
      </c>
      <c r="Z47" t="s">
        <v>911</v>
      </c>
      <c r="AA47" t="s">
        <v>912</v>
      </c>
      <c r="AB47" t="s">
        <v>913</v>
      </c>
      <c r="AC47" t="s">
        <v>914</v>
      </c>
      <c r="AD47" t="s">
        <v>915</v>
      </c>
      <c r="AE47" t="s">
        <v>916</v>
      </c>
      <c r="AF47" t="s">
        <v>917</v>
      </c>
    </row>
    <row r="48" spans="2:32" x14ac:dyDescent="0.25">
      <c r="D48" s="40">
        <v>0.99059471453149239</v>
      </c>
      <c r="E48" s="40">
        <v>6.1116111190283622</v>
      </c>
      <c r="F48" s="40">
        <v>0.17153025964525517</v>
      </c>
      <c r="G48" s="40">
        <v>5.103392466583716</v>
      </c>
      <c r="H48" s="40">
        <v>12.856948624639935</v>
      </c>
      <c r="I48" s="40">
        <v>27.082584572572056</v>
      </c>
      <c r="J48" s="40">
        <v>13.308615848247275</v>
      </c>
      <c r="K48" s="40">
        <v>17.858202008463259</v>
      </c>
      <c r="L48" s="40">
        <v>2.9032650368891857</v>
      </c>
      <c r="S48" s="40"/>
      <c r="X48" t="s">
        <v>918</v>
      </c>
      <c r="Y48" t="s">
        <v>919</v>
      </c>
      <c r="Z48" t="s">
        <v>920</v>
      </c>
      <c r="AA48" t="s">
        <v>921</v>
      </c>
      <c r="AB48" t="s">
        <v>922</v>
      </c>
      <c r="AC48" t="s">
        <v>923</v>
      </c>
      <c r="AD48" t="s">
        <v>924</v>
      </c>
      <c r="AE48" t="s">
        <v>925</v>
      </c>
      <c r="AF48" t="s">
        <v>926</v>
      </c>
    </row>
    <row r="49" spans="2:32" x14ac:dyDescent="0.25">
      <c r="D49" s="40">
        <v>1.9687384737467508</v>
      </c>
      <c r="E49" s="40">
        <v>13.823365488962292</v>
      </c>
      <c r="F49" s="40">
        <v>1.2041171409613032</v>
      </c>
      <c r="G49" s="40">
        <v>1.6515497802092067</v>
      </c>
      <c r="H49" s="40">
        <v>5.9911503928777572</v>
      </c>
      <c r="I49" s="40">
        <v>23.139548576971059</v>
      </c>
      <c r="J49" s="40">
        <v>0.61071936424494577</v>
      </c>
      <c r="K49" s="40">
        <v>16.728018243968322</v>
      </c>
      <c r="L49" s="40">
        <v>4.4019159174680471</v>
      </c>
      <c r="X49" t="s">
        <v>927</v>
      </c>
      <c r="Y49" t="s">
        <v>928</v>
      </c>
      <c r="Z49" t="s">
        <v>929</v>
      </c>
      <c r="AA49" t="s">
        <v>930</v>
      </c>
      <c r="AB49" t="s">
        <v>931</v>
      </c>
      <c r="AC49" t="s">
        <v>932</v>
      </c>
      <c r="AD49" t="s">
        <v>933</v>
      </c>
      <c r="AE49" t="s">
        <v>934</v>
      </c>
      <c r="AF49" t="s">
        <v>935</v>
      </c>
    </row>
    <row r="50" spans="2:32" x14ac:dyDescent="0.25">
      <c r="D50" s="40">
        <v>0.43359607813565243</v>
      </c>
      <c r="E50" s="40">
        <v>12.374972373354364</v>
      </c>
      <c r="F50" s="40">
        <v>0.26612323811158511</v>
      </c>
      <c r="G50" s="40">
        <v>2.6464931675074865</v>
      </c>
      <c r="H50" s="40">
        <v>17.646166959869767</v>
      </c>
      <c r="I50" s="40">
        <v>4.8655545531780211</v>
      </c>
      <c r="J50" s="40">
        <v>6.8500688410718762E-3</v>
      </c>
      <c r="K50" s="40">
        <v>10.992530627496169</v>
      </c>
      <c r="L50" s="40">
        <v>78.961811033221622</v>
      </c>
      <c r="X50" t="s">
        <v>936</v>
      </c>
      <c r="Y50" t="s">
        <v>937</v>
      </c>
      <c r="Z50" t="s">
        <v>938</v>
      </c>
      <c r="AA50" t="s">
        <v>939</v>
      </c>
      <c r="AB50" t="s">
        <v>940</v>
      </c>
      <c r="AC50" t="s">
        <v>941</v>
      </c>
      <c r="AD50" t="s">
        <v>942</v>
      </c>
      <c r="AE50" t="s">
        <v>943</v>
      </c>
      <c r="AF50" t="s">
        <v>944</v>
      </c>
    </row>
    <row r="51" spans="2:32" x14ac:dyDescent="0.25">
      <c r="C51" t="s">
        <v>4</v>
      </c>
      <c r="D51" s="67">
        <f t="shared" ref="D51:L51" si="6">AVERAGE(D45:D50)</f>
        <v>1</v>
      </c>
      <c r="E51" s="67">
        <f t="shared" si="6"/>
        <v>10.319526603403615</v>
      </c>
      <c r="F51" s="67">
        <f t="shared" si="6"/>
        <v>0.50173332962161399</v>
      </c>
      <c r="G51" s="67">
        <f t="shared" si="6"/>
        <v>2.6481878792489275</v>
      </c>
      <c r="H51" s="67">
        <f t="shared" si="6"/>
        <v>8.5517602727439517</v>
      </c>
      <c r="I51" s="67">
        <f t="shared" si="6"/>
        <v>13.65933841020599</v>
      </c>
      <c r="J51" s="67">
        <f t="shared" si="6"/>
        <v>4.5319135210122061</v>
      </c>
      <c r="K51" s="67">
        <f t="shared" si="6"/>
        <v>11.889345654192665</v>
      </c>
      <c r="L51" s="67">
        <f t="shared" si="6"/>
        <v>35.424162075218248</v>
      </c>
    </row>
    <row r="52" spans="2:32" x14ac:dyDescent="0.25">
      <c r="C52" t="s">
        <v>5</v>
      </c>
      <c r="D52" s="40">
        <f t="shared" ref="D52:I52" si="7">STDEVA(D45:D50)/2.65</f>
        <v>0.21868832066686092</v>
      </c>
      <c r="E52" s="40">
        <f t="shared" si="7"/>
        <v>1.3379638154340661</v>
      </c>
      <c r="F52" s="40">
        <f t="shared" si="7"/>
        <v>0.15857274090386275</v>
      </c>
      <c r="G52" s="40">
        <f t="shared" si="7"/>
        <v>0.55960743850226258</v>
      </c>
      <c r="H52" s="40">
        <f t="shared" si="7"/>
        <v>2.8177768416634428</v>
      </c>
      <c r="I52" s="40">
        <f t="shared" si="7"/>
        <v>3.8499416412549463</v>
      </c>
      <c r="J52" s="40">
        <f>STDEVA(J45:J50)/2.65</f>
        <v>2.5026559198518896</v>
      </c>
      <c r="K52" s="40">
        <f>STDEVA(K45:K50)/2.65</f>
        <v>2.0545353844416891</v>
      </c>
      <c r="L52" s="40">
        <f>STDEVA(L45:L50)/2.65</f>
        <v>16.967924406638371</v>
      </c>
    </row>
    <row r="57" spans="2:32" ht="75" x14ac:dyDescent="0.25">
      <c r="B57" s="182" t="s">
        <v>76</v>
      </c>
      <c r="C57" t="s">
        <v>41</v>
      </c>
      <c r="D57" t="s">
        <v>42</v>
      </c>
      <c r="E57" s="66" t="s">
        <v>43</v>
      </c>
      <c r="F57" s="66" t="s">
        <v>44</v>
      </c>
      <c r="G57" s="66" t="s">
        <v>45</v>
      </c>
      <c r="H57" s="66" t="s">
        <v>46</v>
      </c>
      <c r="I57" s="66" t="s">
        <v>71</v>
      </c>
      <c r="J57" s="66" t="s">
        <v>85</v>
      </c>
      <c r="K57" s="66" t="s">
        <v>86</v>
      </c>
      <c r="L57" s="66" t="s">
        <v>87</v>
      </c>
    </row>
    <row r="58" spans="2:32" x14ac:dyDescent="0.25">
      <c r="D58" s="40">
        <v>0.43802774450517906</v>
      </c>
      <c r="E58" s="40">
        <v>3.6882715778491479</v>
      </c>
      <c r="F58" s="40">
        <v>0.56544729841814434</v>
      </c>
      <c r="G58" s="40">
        <v>1.1222732363013728</v>
      </c>
      <c r="H58" s="40">
        <v>9.1480080210218459E-2</v>
      </c>
      <c r="I58" s="40">
        <v>11.059220931316567</v>
      </c>
      <c r="J58" s="40">
        <v>9.8657650387353364</v>
      </c>
      <c r="K58" s="40">
        <v>0.68373055377830527</v>
      </c>
      <c r="L58" s="40">
        <v>3.6768555459187486</v>
      </c>
      <c r="X58" t="s">
        <v>945</v>
      </c>
      <c r="Y58" t="s">
        <v>946</v>
      </c>
      <c r="Z58" t="s">
        <v>947</v>
      </c>
      <c r="AA58" t="s">
        <v>948</v>
      </c>
      <c r="AB58" t="s">
        <v>949</v>
      </c>
      <c r="AC58" t="s">
        <v>950</v>
      </c>
      <c r="AD58" t="s">
        <v>951</v>
      </c>
      <c r="AE58" t="s">
        <v>952</v>
      </c>
      <c r="AF58" t="s">
        <v>953</v>
      </c>
    </row>
    <row r="59" spans="2:32" x14ac:dyDescent="0.25">
      <c r="D59" s="40">
        <v>0.16912353415463688</v>
      </c>
      <c r="E59" s="40">
        <v>5.9407330338521369</v>
      </c>
      <c r="F59" s="40">
        <v>0.55814135720932556</v>
      </c>
      <c r="G59" s="40">
        <v>3.5271465077677009</v>
      </c>
      <c r="H59" s="40">
        <v>0.10059891695280726</v>
      </c>
      <c r="I59" s="40">
        <v>25.778782351755513</v>
      </c>
      <c r="J59" s="40">
        <v>0.48412391820594142</v>
      </c>
      <c r="K59" s="40">
        <v>14.571567909277388</v>
      </c>
      <c r="L59" s="40">
        <v>5.5973449769453358</v>
      </c>
      <c r="X59" t="s">
        <v>954</v>
      </c>
      <c r="Y59" t="s">
        <v>955</v>
      </c>
      <c r="Z59" t="s">
        <v>956</v>
      </c>
      <c r="AA59" t="s">
        <v>957</v>
      </c>
      <c r="AB59" t="s">
        <v>958</v>
      </c>
      <c r="AC59" t="s">
        <v>959</v>
      </c>
      <c r="AD59" t="s">
        <v>960</v>
      </c>
      <c r="AE59" t="s">
        <v>961</v>
      </c>
      <c r="AF59" t="s">
        <v>962</v>
      </c>
    </row>
    <row r="60" spans="2:32" x14ac:dyDescent="0.25">
      <c r="D60" s="40">
        <v>2.9341981708812366</v>
      </c>
      <c r="E60" s="40">
        <v>4.5906861227865248</v>
      </c>
      <c r="F60" s="40">
        <v>0.15251157590535325</v>
      </c>
      <c r="G60" s="40">
        <v>1.9652886213273404</v>
      </c>
      <c r="H60" s="40">
        <v>9.0510715525117302E-2</v>
      </c>
      <c r="I60" s="40">
        <v>23.030980263804622</v>
      </c>
      <c r="J60" s="40">
        <v>9.0027809514669972</v>
      </c>
      <c r="K60" s="40">
        <v>2.3234993955975778</v>
      </c>
      <c r="L60" s="40">
        <v>2.9844825737065559</v>
      </c>
      <c r="X60" t="s">
        <v>963</v>
      </c>
      <c r="Y60" t="s">
        <v>964</v>
      </c>
      <c r="Z60" t="s">
        <v>965</v>
      </c>
      <c r="AA60" t="s">
        <v>966</v>
      </c>
      <c r="AB60" t="s">
        <v>967</v>
      </c>
      <c r="AC60" t="s">
        <v>968</v>
      </c>
      <c r="AD60" t="s">
        <v>969</v>
      </c>
      <c r="AE60" t="s">
        <v>970</v>
      </c>
      <c r="AF60" t="s">
        <v>971</v>
      </c>
    </row>
    <row r="61" spans="2:32" x14ac:dyDescent="0.25">
      <c r="D61" s="40">
        <v>1.0191133088046558</v>
      </c>
      <c r="E61" s="40">
        <v>4.9167427878146137</v>
      </c>
      <c r="F61" s="40">
        <v>0.53805542503709358</v>
      </c>
      <c r="G61" s="40">
        <v>2.3707441113333663</v>
      </c>
      <c r="H61" s="40">
        <v>1.6290573463297737</v>
      </c>
      <c r="I61" s="40">
        <v>16.982900959272119</v>
      </c>
      <c r="J61" s="40">
        <v>9.6799021935994176</v>
      </c>
      <c r="K61" s="40">
        <v>7.642323748647839</v>
      </c>
      <c r="L61" s="40">
        <v>21.771647355584097</v>
      </c>
      <c r="X61" t="s">
        <v>972</v>
      </c>
      <c r="Y61" t="s">
        <v>973</v>
      </c>
      <c r="Z61" t="s">
        <v>974</v>
      </c>
      <c r="AA61" t="s">
        <v>975</v>
      </c>
      <c r="AB61" t="s">
        <v>976</v>
      </c>
      <c r="AC61" t="s">
        <v>977</v>
      </c>
      <c r="AD61" t="s">
        <v>978</v>
      </c>
      <c r="AE61" t="s">
        <v>979</v>
      </c>
      <c r="AF61" t="s">
        <v>980</v>
      </c>
    </row>
    <row r="62" spans="2:32" x14ac:dyDescent="0.25">
      <c r="D62" s="40">
        <v>1.2269897645202195</v>
      </c>
      <c r="E62" s="40">
        <v>4.5689609258279535</v>
      </c>
      <c r="F62" s="40">
        <v>0.76593230865419915</v>
      </c>
      <c r="G62" s="40">
        <v>3.4877631852530238</v>
      </c>
      <c r="H62" s="40">
        <v>1.2538444820680288</v>
      </c>
      <c r="I62" s="40">
        <v>8.6382318898949375</v>
      </c>
      <c r="J62" s="40">
        <v>0.64576199920443544</v>
      </c>
      <c r="K62" s="40">
        <v>14.383705992950338</v>
      </c>
      <c r="L62" s="40">
        <v>3.1527306890836777</v>
      </c>
      <c r="X62" t="s">
        <v>981</v>
      </c>
      <c r="Y62" t="s">
        <v>982</v>
      </c>
      <c r="Z62" t="s">
        <v>983</v>
      </c>
      <c r="AA62" t="s">
        <v>984</v>
      </c>
      <c r="AB62" t="s">
        <v>985</v>
      </c>
      <c r="AC62" t="s">
        <v>986</v>
      </c>
      <c r="AD62" t="s">
        <v>987</v>
      </c>
      <c r="AE62" t="s">
        <v>988</v>
      </c>
      <c r="AF62" t="s">
        <v>989</v>
      </c>
    </row>
    <row r="63" spans="2:32" x14ac:dyDescent="0.25">
      <c r="D63" s="40">
        <v>0.21254747713407282</v>
      </c>
      <c r="E63" s="40">
        <v>6.0930435146781843</v>
      </c>
      <c r="F63" s="40">
        <v>0.81168877961555652</v>
      </c>
      <c r="G63" s="40">
        <v>1.7298039250394555</v>
      </c>
      <c r="H63" s="40">
        <v>3.9374387218213442</v>
      </c>
      <c r="I63" s="40">
        <v>40.041809490031071</v>
      </c>
      <c r="J63" s="40">
        <v>12.865307929789072</v>
      </c>
      <c r="K63" s="40">
        <v>1.0592644727196923</v>
      </c>
      <c r="L63" s="40">
        <v>19.349587906062055</v>
      </c>
      <c r="S63" s="40"/>
      <c r="X63" t="s">
        <v>990</v>
      </c>
      <c r="Y63" t="s">
        <v>991</v>
      </c>
      <c r="Z63" t="s">
        <v>992</v>
      </c>
      <c r="AA63" t="s">
        <v>993</v>
      </c>
      <c r="AB63" t="s">
        <v>994</v>
      </c>
      <c r="AC63" t="s">
        <v>995</v>
      </c>
      <c r="AD63" t="s">
        <v>996</v>
      </c>
      <c r="AE63" t="s">
        <v>997</v>
      </c>
      <c r="AF63" t="s">
        <v>998</v>
      </c>
    </row>
    <row r="64" spans="2:32" x14ac:dyDescent="0.25">
      <c r="C64" t="s">
        <v>4</v>
      </c>
      <c r="D64" s="67">
        <f t="shared" ref="D64:L64" si="8">AVERAGE(D58:D63)</f>
        <v>1</v>
      </c>
      <c r="E64" s="67">
        <f t="shared" si="8"/>
        <v>4.9664063271347603</v>
      </c>
      <c r="F64" s="67">
        <f t="shared" si="8"/>
        <v>0.56529612413994534</v>
      </c>
      <c r="G64" s="67">
        <f t="shared" si="8"/>
        <v>2.3671699311703764</v>
      </c>
      <c r="H64" s="67">
        <f t="shared" si="8"/>
        <v>1.1838217104845483</v>
      </c>
      <c r="I64" s="67">
        <f t="shared" si="8"/>
        <v>20.921987647679138</v>
      </c>
      <c r="J64" s="67">
        <f t="shared" si="8"/>
        <v>7.0906070051668664</v>
      </c>
      <c r="K64" s="67">
        <f t="shared" si="8"/>
        <v>6.7773486788285231</v>
      </c>
      <c r="L64" s="67">
        <f t="shared" si="8"/>
        <v>9.4221081745500772</v>
      </c>
      <c r="S64" s="40"/>
    </row>
    <row r="65" spans="2:12" x14ac:dyDescent="0.25">
      <c r="C65" t="s">
        <v>5</v>
      </c>
      <c r="D65" s="40">
        <f t="shared" ref="D65:I65" si="9">STDEVA(D58:D63)/2.65</f>
        <v>0.39286126167937369</v>
      </c>
      <c r="E65" s="40">
        <f t="shared" si="9"/>
        <v>0.34394926676084125</v>
      </c>
      <c r="F65" s="40">
        <f t="shared" si="9"/>
        <v>8.80384025241608E-2</v>
      </c>
      <c r="G65" s="40">
        <f t="shared" si="9"/>
        <v>0.36659360507876171</v>
      </c>
      <c r="H65" s="40">
        <f t="shared" si="9"/>
        <v>0.56848415715557599</v>
      </c>
      <c r="I65" s="40">
        <f t="shared" si="9"/>
        <v>4.326592805285558</v>
      </c>
      <c r="J65" s="40">
        <f>STDEVA(J58:J63)/2.65</f>
        <v>1.9723339415931305</v>
      </c>
      <c r="K65" s="40">
        <f>STDEVA(K58:K63)/2.65</f>
        <v>2.4398504127128904</v>
      </c>
      <c r="L65" s="40">
        <f>STDEVA(L58:L63)/2.65</f>
        <v>3.2873570579330043</v>
      </c>
    </row>
    <row r="69" spans="2:12" x14ac:dyDescent="0.25">
      <c r="B69" s="236" t="s">
        <v>81</v>
      </c>
      <c r="C69" s="236"/>
      <c r="D69" s="236"/>
      <c r="E69" s="236"/>
      <c r="F69" s="236"/>
      <c r="G69" s="236"/>
      <c r="H69" s="236"/>
      <c r="I69" s="236"/>
    </row>
    <row r="70" spans="2:12" ht="75" x14ac:dyDescent="0.25">
      <c r="B70" s="66" t="s">
        <v>77</v>
      </c>
      <c r="C70" t="s">
        <v>41</v>
      </c>
      <c r="D70" t="s">
        <v>42</v>
      </c>
      <c r="E70" s="66" t="s">
        <v>43</v>
      </c>
      <c r="F70" s="66" t="s">
        <v>44</v>
      </c>
      <c r="G70" s="66" t="s">
        <v>45</v>
      </c>
      <c r="H70" s="66" t="s">
        <v>46</v>
      </c>
      <c r="I70" s="66" t="s">
        <v>71</v>
      </c>
    </row>
    <row r="71" spans="2:12" x14ac:dyDescent="0.25">
      <c r="D71" s="40">
        <v>66.893424036281175</v>
      </c>
      <c r="E71" s="40">
        <v>88.624338624338634</v>
      </c>
      <c r="F71" s="40">
        <v>41.118669690098002</v>
      </c>
      <c r="G71" s="40">
        <v>162.88737717309147</v>
      </c>
      <c r="H71" s="40">
        <v>136.24338624338625</v>
      </c>
      <c r="I71" s="40">
        <v>130.57445200302342</v>
      </c>
    </row>
    <row r="72" spans="2:12" x14ac:dyDescent="0.25">
      <c r="D72" s="40">
        <v>85.207860922146594</v>
      </c>
      <c r="E72" s="40">
        <v>113.18972033257748</v>
      </c>
      <c r="F72" s="40">
        <v>171.01284958427817</v>
      </c>
      <c r="G72" s="40">
        <v>65.948601662887384</v>
      </c>
      <c r="H72" s="40">
        <v>106.19803476946335</v>
      </c>
      <c r="I72" s="40">
        <v>150.79365079365081</v>
      </c>
      <c r="K72" t="s">
        <v>1022</v>
      </c>
    </row>
    <row r="73" spans="2:12" x14ac:dyDescent="0.25">
      <c r="D73" s="40">
        <v>58.390022675736965</v>
      </c>
      <c r="E73" s="40">
        <v>33.63567649281935</v>
      </c>
      <c r="F73" s="40">
        <v>63.492063492063494</v>
      </c>
      <c r="G73" s="40">
        <v>62.925170068027214</v>
      </c>
      <c r="H73" s="40">
        <v>181.78382464096751</v>
      </c>
      <c r="I73" s="40">
        <v>126.60619803476946</v>
      </c>
    </row>
    <row r="74" spans="2:12" x14ac:dyDescent="0.25">
      <c r="D74" s="40"/>
      <c r="E74" s="40">
        <v>189.90929705215422</v>
      </c>
      <c r="F74" s="40">
        <v>33.068783068783098</v>
      </c>
      <c r="G74" s="40">
        <v>268.89644746787604</v>
      </c>
      <c r="H74" s="40">
        <v>38.170823885109598</v>
      </c>
      <c r="I74" s="40">
        <v>345.04913076341649</v>
      </c>
    </row>
    <row r="75" spans="2:12" x14ac:dyDescent="0.25">
      <c r="D75" s="40"/>
      <c r="E75" s="40"/>
      <c r="F75" s="40">
        <v>208.427815570673</v>
      </c>
      <c r="G75" s="40">
        <v>78.420256991685562</v>
      </c>
      <c r="H75" s="40">
        <v>89.758125472411194</v>
      </c>
      <c r="I75" s="40">
        <v>204.27059712773999</v>
      </c>
    </row>
    <row r="76" spans="2:12" x14ac:dyDescent="0.25">
      <c r="D76" s="40"/>
      <c r="E76" s="40"/>
      <c r="F76" s="40"/>
      <c r="G76" s="40"/>
      <c r="H76" s="40"/>
      <c r="I76" s="40"/>
    </row>
    <row r="77" spans="2:12" x14ac:dyDescent="0.25">
      <c r="C77" t="s">
        <v>4</v>
      </c>
      <c r="D77" s="67">
        <f t="shared" ref="D77:I77" si="10">AVERAGE(D71:D76)</f>
        <v>70.163769211388242</v>
      </c>
      <c r="E77" s="67">
        <f t="shared" si="10"/>
        <v>106.33975812547243</v>
      </c>
      <c r="F77" s="67">
        <f t="shared" si="10"/>
        <v>103.42403628117916</v>
      </c>
      <c r="G77" s="67">
        <f t="shared" si="10"/>
        <v>127.81557067271356</v>
      </c>
      <c r="H77" s="67">
        <f t="shared" si="10"/>
        <v>110.43083900226759</v>
      </c>
      <c r="I77" s="67">
        <f t="shared" si="10"/>
        <v>191.45880574452002</v>
      </c>
    </row>
    <row r="78" spans="2:12" x14ac:dyDescent="0.25">
      <c r="C78" t="s">
        <v>5</v>
      </c>
      <c r="D78" s="40">
        <f t="shared" ref="D78:I78" si="11">STDEVA(D71:D76)/2.65</f>
        <v>5.1716080093189269</v>
      </c>
      <c r="E78" s="40">
        <f t="shared" si="11"/>
        <v>24.485215561137714</v>
      </c>
      <c r="F78" s="40">
        <f t="shared" si="11"/>
        <v>30.435561352004076</v>
      </c>
      <c r="G78" s="40">
        <f t="shared" si="11"/>
        <v>33.546739161039966</v>
      </c>
      <c r="H78" s="40">
        <f t="shared" si="11"/>
        <v>20.166910901935331</v>
      </c>
      <c r="I78" s="40">
        <f t="shared" si="11"/>
        <v>34.441353573384674</v>
      </c>
    </row>
    <row r="82" spans="2:9" x14ac:dyDescent="0.25">
      <c r="B82" s="236" t="s">
        <v>82</v>
      </c>
      <c r="C82" s="236"/>
      <c r="D82" s="236"/>
      <c r="E82" s="236"/>
      <c r="F82" s="236"/>
      <c r="G82" s="236"/>
      <c r="H82" s="236"/>
      <c r="I82" s="236"/>
    </row>
    <row r="83" spans="2:9" ht="60" x14ac:dyDescent="0.25">
      <c r="B83" s="66" t="s">
        <v>77</v>
      </c>
      <c r="C83" t="s">
        <v>41</v>
      </c>
      <c r="D83" t="s">
        <v>42</v>
      </c>
      <c r="E83" s="66" t="s">
        <v>78</v>
      </c>
      <c r="F83" s="66" t="s">
        <v>44</v>
      </c>
      <c r="G83" s="66" t="s">
        <v>79</v>
      </c>
      <c r="H83" s="66" t="s">
        <v>46</v>
      </c>
      <c r="I83" s="66" t="s">
        <v>80</v>
      </c>
    </row>
    <row r="84" spans="2:9" x14ac:dyDescent="0.25">
      <c r="D84" s="40">
        <v>66.893424036281175</v>
      </c>
      <c r="E84" s="40">
        <v>149.84882842025701</v>
      </c>
      <c r="F84" s="40">
        <v>241.11866969009827</v>
      </c>
      <c r="G84" s="40">
        <v>319.40211640211601</v>
      </c>
      <c r="H84" s="40">
        <v>136.24338624338625</v>
      </c>
      <c r="I84" s="40">
        <v>130.57445200302342</v>
      </c>
    </row>
    <row r="85" spans="2:9" x14ac:dyDescent="0.25">
      <c r="D85" s="40">
        <v>75.207860922146637</v>
      </c>
      <c r="E85" s="40">
        <v>96.749811035525326</v>
      </c>
      <c r="F85" s="40">
        <v>171.01284958427817</v>
      </c>
      <c r="G85" s="40">
        <v>361.67800453514741</v>
      </c>
      <c r="H85" s="40">
        <v>106.19803476946335</v>
      </c>
      <c r="I85" s="40">
        <v>150.79365079365081</v>
      </c>
    </row>
    <row r="86" spans="2:9" x14ac:dyDescent="0.25">
      <c r="D86" s="40">
        <v>58.390022675736965</v>
      </c>
      <c r="E86" s="40">
        <v>128.3068783068783</v>
      </c>
      <c r="F86" s="40">
        <v>63.492063492063494</v>
      </c>
      <c r="G86" s="40">
        <v>196.90098261526833</v>
      </c>
      <c r="H86" s="40">
        <v>181.78382464096751</v>
      </c>
      <c r="I86" s="40">
        <v>126.60619803476946</v>
      </c>
    </row>
    <row r="87" spans="2:9" x14ac:dyDescent="0.25">
      <c r="D87" s="40"/>
      <c r="E87" s="40">
        <v>73.507180650037796</v>
      </c>
      <c r="F87" s="40">
        <v>33.06878306878307</v>
      </c>
      <c r="G87" s="40">
        <v>1289.3046107331822</v>
      </c>
      <c r="H87" s="40">
        <v>38.170823885109598</v>
      </c>
      <c r="I87" s="40">
        <v>345.04913076341649</v>
      </c>
    </row>
    <row r="88" spans="2:9" x14ac:dyDescent="0.25">
      <c r="D88" s="40"/>
      <c r="E88" s="40"/>
      <c r="F88" s="40">
        <v>208.42781557067272</v>
      </c>
      <c r="G88" s="40"/>
      <c r="H88" s="40">
        <v>89.758125472411194</v>
      </c>
      <c r="I88" s="40">
        <v>204.27059712773999</v>
      </c>
    </row>
    <row r="89" spans="2:9" x14ac:dyDescent="0.25">
      <c r="D89" s="40"/>
      <c r="E89" s="40"/>
      <c r="F89" s="40"/>
      <c r="G89" s="40"/>
      <c r="H89" s="40"/>
      <c r="I89" s="40"/>
    </row>
    <row r="90" spans="2:9" x14ac:dyDescent="0.25">
      <c r="C90" t="s">
        <v>4</v>
      </c>
      <c r="D90" s="67">
        <f t="shared" ref="D90:I90" si="12">AVERAGE(D84:D89)</f>
        <v>66.830435878054928</v>
      </c>
      <c r="E90" s="67">
        <f t="shared" si="12"/>
        <v>112.10317460317462</v>
      </c>
      <c r="F90" s="67">
        <f t="shared" si="12"/>
        <v>143.42403628117916</v>
      </c>
      <c r="G90" s="67">
        <f t="shared" si="12"/>
        <v>541.82142857142844</v>
      </c>
      <c r="H90" s="67">
        <f t="shared" si="12"/>
        <v>110.43083900226759</v>
      </c>
      <c r="I90" s="67">
        <f t="shared" si="12"/>
        <v>191.45880574452002</v>
      </c>
    </row>
    <row r="91" spans="2:9" x14ac:dyDescent="0.25">
      <c r="C91" t="s">
        <v>5</v>
      </c>
      <c r="D91" s="40">
        <f t="shared" ref="D91:I91" si="13">STDEVA(D84:D89)/2.65</f>
        <v>3.1732437941027101</v>
      </c>
      <c r="E91" s="40">
        <f t="shared" si="13"/>
        <v>12.727429628624172</v>
      </c>
      <c r="F91" s="40">
        <f t="shared" si="13"/>
        <v>34.326286817427864</v>
      </c>
      <c r="G91" s="40">
        <f t="shared" si="13"/>
        <v>189.88585571639089</v>
      </c>
      <c r="H91" s="40">
        <f t="shared" si="13"/>
        <v>20.166910901935331</v>
      </c>
      <c r="I91" s="40">
        <f t="shared" si="13"/>
        <v>34.441353573384674</v>
      </c>
    </row>
  </sheetData>
  <mergeCells count="2">
    <mergeCell ref="B69:I69"/>
    <mergeCell ref="B82:I82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35"/>
  <sheetViews>
    <sheetView topLeftCell="G1" workbookViewId="0">
      <selection activeCell="S39" sqref="S39"/>
    </sheetView>
  </sheetViews>
  <sheetFormatPr defaultColWidth="5.5703125" defaultRowHeight="11.25" x14ac:dyDescent="0.2"/>
  <cols>
    <col min="1" max="16384" width="5.5703125" style="175"/>
  </cols>
  <sheetData>
    <row r="3" spans="2:22" ht="67.5" x14ac:dyDescent="0.2">
      <c r="B3" s="174" t="s">
        <v>83</v>
      </c>
      <c r="C3" s="175" t="s">
        <v>41</v>
      </c>
      <c r="D3" s="175" t="s">
        <v>42</v>
      </c>
      <c r="E3" s="174" t="s">
        <v>43</v>
      </c>
      <c r="F3" s="174" t="s">
        <v>44</v>
      </c>
      <c r="G3" s="174" t="s">
        <v>45</v>
      </c>
      <c r="H3" s="174" t="s">
        <v>46</v>
      </c>
      <c r="I3" s="174" t="s">
        <v>71</v>
      </c>
      <c r="J3" s="174" t="s">
        <v>85</v>
      </c>
      <c r="K3" s="174" t="s">
        <v>86</v>
      </c>
      <c r="L3" s="174" t="s">
        <v>87</v>
      </c>
      <c r="Q3" s="175" t="s">
        <v>1028</v>
      </c>
      <c r="U3" s="175" t="s">
        <v>5</v>
      </c>
    </row>
    <row r="4" spans="2:22" x14ac:dyDescent="0.2">
      <c r="D4" s="176">
        <v>4.611025323463835</v>
      </c>
      <c r="E4" s="176">
        <v>15.196593467705519</v>
      </c>
      <c r="F4" s="176">
        <v>0.2149858646396349</v>
      </c>
      <c r="G4" s="176">
        <v>18.604624822065198</v>
      </c>
      <c r="H4" s="176">
        <v>3.2107954679462383E-2</v>
      </c>
      <c r="I4" s="176">
        <v>12.727871446598719</v>
      </c>
      <c r="J4" s="176">
        <v>23.731185349328769</v>
      </c>
      <c r="K4" s="176">
        <v>58.651676590407646</v>
      </c>
      <c r="L4" s="176">
        <v>74.999555909602137</v>
      </c>
      <c r="N4" s="75"/>
      <c r="O4" s="75"/>
      <c r="P4" s="75" t="s">
        <v>1014</v>
      </c>
      <c r="Q4" s="75" t="s">
        <v>1015</v>
      </c>
      <c r="R4" s="75" t="s">
        <v>1016</v>
      </c>
      <c r="S4" s="75"/>
    </row>
    <row r="5" spans="2:22" x14ac:dyDescent="0.2">
      <c r="D5" s="176">
        <v>0.21259267839380278</v>
      </c>
      <c r="E5" s="176">
        <v>14.883699857652161</v>
      </c>
      <c r="F5" s="176">
        <v>1.1906959886121729</v>
      </c>
      <c r="G5" s="176">
        <v>50.604579516017345</v>
      </c>
      <c r="H5" s="176">
        <v>1.5013564552160137</v>
      </c>
      <c r="I5" s="176">
        <v>290.39181669209688</v>
      </c>
      <c r="J5" s="176">
        <v>329.95761832091324</v>
      </c>
      <c r="K5" s="176">
        <v>34.829389609634298</v>
      </c>
      <c r="L5" s="176">
        <v>178.38108481967319</v>
      </c>
      <c r="N5" s="75" t="s">
        <v>1025</v>
      </c>
      <c r="O5" s="75" t="s">
        <v>1011</v>
      </c>
      <c r="P5" s="112">
        <f>D10</f>
        <v>0.99999999999999989</v>
      </c>
      <c r="Q5" s="112">
        <v>1.4</v>
      </c>
      <c r="R5" s="112">
        <v>4.9000000000000004</v>
      </c>
      <c r="T5" s="112">
        <f>D11</f>
        <v>0.67805316040268493</v>
      </c>
      <c r="U5" s="112">
        <f>F11</f>
        <v>0.50201617965109402</v>
      </c>
      <c r="V5" s="112">
        <v>2.8</v>
      </c>
    </row>
    <row r="6" spans="2:22" x14ac:dyDescent="0.2">
      <c r="D6" s="176">
        <v>0.16697501438065895</v>
      </c>
      <c r="E6" s="176">
        <v>14.270308972077071</v>
      </c>
      <c r="F6" s="176">
        <v>3.4652207756019413</v>
      </c>
      <c r="G6" s="176">
        <v>177.76310326111883</v>
      </c>
      <c r="H6" s="176">
        <v>17.731708929878643</v>
      </c>
      <c r="I6" s="176">
        <v>564.72845691439261</v>
      </c>
      <c r="J6" s="176">
        <v>10.964825508057171</v>
      </c>
      <c r="K6" s="176">
        <v>399.46514278206269</v>
      </c>
      <c r="L6" s="176">
        <v>144.10407740088525</v>
      </c>
      <c r="N6" s="75"/>
      <c r="O6" s="75" t="s">
        <v>999</v>
      </c>
      <c r="P6" s="112">
        <v>14.9</v>
      </c>
      <c r="Q6" s="112">
        <v>51.1</v>
      </c>
      <c r="R6" s="112">
        <f>I10</f>
        <v>173.18942396805292</v>
      </c>
      <c r="T6" s="112">
        <v>2.7</v>
      </c>
      <c r="U6" s="112">
        <f>H11</f>
        <v>2.7954615635271618</v>
      </c>
      <c r="V6" s="112">
        <f>I11</f>
        <v>82.34207930136138</v>
      </c>
    </row>
    <row r="7" spans="2:22" x14ac:dyDescent="0.2">
      <c r="D7" s="176">
        <v>0.89302199145912953</v>
      </c>
      <c r="E7" s="176">
        <v>24.21670450534069</v>
      </c>
      <c r="F7" s="176">
        <v>1.1208700355103804</v>
      </c>
      <c r="G7" s="176">
        <v>48.136434214473226</v>
      </c>
      <c r="H7" s="176">
        <v>4.2778662593155714E-2</v>
      </c>
      <c r="I7" s="176">
        <v>98.156366117424895</v>
      </c>
      <c r="J7" s="176">
        <v>592.97976997384978</v>
      </c>
      <c r="K7" s="176">
        <v>245.03776780381241</v>
      </c>
      <c r="L7" s="176">
        <v>122.0332304168388</v>
      </c>
      <c r="N7" s="75"/>
      <c r="O7" s="75" t="s">
        <v>1000</v>
      </c>
      <c r="P7" s="112">
        <f>J10</f>
        <v>1540.3192024468096</v>
      </c>
      <c r="Q7" s="179">
        <f>K10</f>
        <v>168.1033204688872</v>
      </c>
      <c r="R7" s="179">
        <f>L10</f>
        <v>296.59070065234255</v>
      </c>
      <c r="S7" s="112"/>
      <c r="T7" s="112">
        <f>J11</f>
        <v>765.38623553255411</v>
      </c>
      <c r="U7" s="179">
        <f>K11</f>
        <v>57.941193972837716</v>
      </c>
      <c r="V7" s="179">
        <f>L11</f>
        <v>163.30261569391047</v>
      </c>
    </row>
    <row r="8" spans="2:22" x14ac:dyDescent="0.2">
      <c r="D8" s="176">
        <v>0.10452717622288323</v>
      </c>
      <c r="E8" s="176">
        <v>2.6637605225868066</v>
      </c>
      <c r="F8" s="176">
        <v>2.5107108370114406</v>
      </c>
      <c r="G8" s="176">
        <v>10.43659810817709</v>
      </c>
      <c r="H8" s="176">
        <v>10.090999760856489</v>
      </c>
      <c r="I8" s="176">
        <v>70.6351338011103</v>
      </c>
      <c r="J8" s="176">
        <v>4262.8137776099329</v>
      </c>
      <c r="K8" s="176">
        <v>20.121426809788854</v>
      </c>
      <c r="L8" s="176">
        <v>83.555667131761766</v>
      </c>
      <c r="S8" s="112"/>
      <c r="T8" s="112"/>
      <c r="U8" s="112"/>
      <c r="V8" s="112"/>
    </row>
    <row r="9" spans="2:22" x14ac:dyDescent="0.2">
      <c r="D9" s="176">
        <v>1.1857816079690128E-2</v>
      </c>
      <c r="E9" s="176">
        <v>18.138858019862607</v>
      </c>
      <c r="F9" s="176">
        <v>4.7950827516880026E-2</v>
      </c>
      <c r="G9" s="176">
        <v>0.78739957364786983</v>
      </c>
      <c r="H9" s="176">
        <v>5.9881567788461461E-3</v>
      </c>
      <c r="I9" s="176">
        <v>2.4968988366941711</v>
      </c>
      <c r="J9" s="176">
        <v>4021.4680379187757</v>
      </c>
      <c r="K9" s="176">
        <v>250.51451921761719</v>
      </c>
      <c r="L9" s="176">
        <v>1176.4705882352941</v>
      </c>
      <c r="N9" s="75"/>
      <c r="O9" s="75"/>
      <c r="P9" s="75" t="s">
        <v>1014</v>
      </c>
      <c r="Q9" s="75" t="s">
        <v>1015</v>
      </c>
      <c r="R9" s="75" t="s">
        <v>1016</v>
      </c>
      <c r="S9" s="112"/>
      <c r="T9" s="112"/>
      <c r="U9" s="112"/>
      <c r="V9" s="112"/>
    </row>
    <row r="10" spans="2:22" x14ac:dyDescent="0.2">
      <c r="C10" s="175" t="s">
        <v>4</v>
      </c>
      <c r="D10" s="132">
        <f t="shared" ref="D10:L10" si="0">AVERAGE(D4:D9)</f>
        <v>0.99999999999999989</v>
      </c>
      <c r="E10" s="132">
        <f t="shared" si="0"/>
        <v>14.894987557537476</v>
      </c>
      <c r="F10" s="132">
        <f t="shared" si="0"/>
        <v>1.4250723881487417</v>
      </c>
      <c r="G10" s="132">
        <f t="shared" si="0"/>
        <v>51.055456582583254</v>
      </c>
      <c r="H10" s="132">
        <f t="shared" si="0"/>
        <v>4.900823320000435</v>
      </c>
      <c r="I10" s="132">
        <f t="shared" si="0"/>
        <v>173.18942396805292</v>
      </c>
      <c r="J10" s="132">
        <f t="shared" si="0"/>
        <v>1540.3192024468096</v>
      </c>
      <c r="K10" s="132">
        <f t="shared" si="0"/>
        <v>168.1033204688872</v>
      </c>
      <c r="L10" s="132">
        <f t="shared" si="0"/>
        <v>296.59070065234255</v>
      </c>
      <c r="N10" s="75" t="s">
        <v>1026</v>
      </c>
      <c r="O10" s="75" t="s">
        <v>1011</v>
      </c>
      <c r="P10" s="111">
        <f>D22</f>
        <v>1.0000000000000002</v>
      </c>
      <c r="Q10" s="111">
        <f>F22</f>
        <v>5.0994332588220913E-2</v>
      </c>
      <c r="R10" s="111">
        <f>F22</f>
        <v>5.0994332588220913E-2</v>
      </c>
      <c r="S10" s="201"/>
      <c r="T10" s="111">
        <f>D23</f>
        <v>0.38695915240178319</v>
      </c>
      <c r="U10" s="111">
        <f>F23</f>
        <v>2.3749497661821276E-2</v>
      </c>
      <c r="V10" s="111">
        <f>F23</f>
        <v>2.3749497661821276E-2</v>
      </c>
    </row>
    <row r="11" spans="2:22" x14ac:dyDescent="0.2">
      <c r="C11" s="175" t="s">
        <v>5</v>
      </c>
      <c r="D11" s="176">
        <f t="shared" ref="D11:I11" si="1">STDEVA(D4:D9)/2.65</f>
        <v>0.67805316040268493</v>
      </c>
      <c r="E11" s="176">
        <f t="shared" si="1"/>
        <v>2.6549594722853729</v>
      </c>
      <c r="F11" s="176">
        <f t="shared" si="1"/>
        <v>0.50201617965109402</v>
      </c>
      <c r="G11" s="176">
        <f t="shared" si="1"/>
        <v>24.625859637710878</v>
      </c>
      <c r="H11" s="176">
        <f t="shared" si="1"/>
        <v>2.7954615635271618</v>
      </c>
      <c r="I11" s="176">
        <f t="shared" si="1"/>
        <v>82.34207930136138</v>
      </c>
      <c r="J11" s="176">
        <f>STDEVA(J4:J9)/2.65</f>
        <v>765.38623553255411</v>
      </c>
      <c r="K11" s="176">
        <f>STDEVA(K4:K9)/2.65</f>
        <v>57.941193972837716</v>
      </c>
      <c r="L11" s="176">
        <f>STDEVA(L4:L9)/2.65</f>
        <v>163.30261569391047</v>
      </c>
      <c r="N11" s="75"/>
      <c r="O11" s="75" t="s">
        <v>999</v>
      </c>
      <c r="P11" s="111">
        <f>E22</f>
        <v>0.48657218389046308</v>
      </c>
      <c r="Q11" s="201">
        <f>G22</f>
        <v>3.5561337135147739</v>
      </c>
      <c r="R11" s="201">
        <f>I22</f>
        <v>4.0334544674440194</v>
      </c>
      <c r="S11" s="201"/>
      <c r="T11" s="111">
        <f>E23</f>
        <v>0.21593693262457678</v>
      </c>
      <c r="U11" s="111">
        <f>G23</f>
        <v>1.5489939637525112</v>
      </c>
      <c r="V11" s="111">
        <f>I23</f>
        <v>2.7734193323762737</v>
      </c>
    </row>
    <row r="12" spans="2:22" x14ac:dyDescent="0.2">
      <c r="D12" s="176"/>
      <c r="E12" s="176"/>
      <c r="F12" s="176"/>
      <c r="G12" s="176"/>
      <c r="H12" s="176"/>
      <c r="I12" s="176"/>
      <c r="J12" s="176"/>
      <c r="K12" s="176"/>
      <c r="L12" s="176"/>
      <c r="N12" s="75"/>
      <c r="O12" s="75" t="s">
        <v>1000</v>
      </c>
      <c r="P12" s="201">
        <f>J22</f>
        <v>2.8952235663954489</v>
      </c>
      <c r="Q12" s="201">
        <f>K22</f>
        <v>0.36014846175908399</v>
      </c>
      <c r="R12" s="201">
        <f>L22</f>
        <v>6.3542355194998335</v>
      </c>
      <c r="S12" s="201"/>
      <c r="T12" s="111">
        <f>J23</f>
        <v>1.2237349971574556</v>
      </c>
      <c r="U12" s="201">
        <f>K23</f>
        <v>0.17773326023407213</v>
      </c>
      <c r="V12" s="201">
        <f>L23</f>
        <v>3.5516632997664739</v>
      </c>
    </row>
    <row r="13" spans="2:22" x14ac:dyDescent="0.2">
      <c r="D13" s="176"/>
      <c r="E13" s="176"/>
      <c r="F13" s="176"/>
      <c r="G13" s="176"/>
      <c r="H13" s="176"/>
      <c r="I13" s="176"/>
      <c r="J13" s="176"/>
      <c r="K13" s="176"/>
      <c r="L13" s="176"/>
      <c r="T13" s="112"/>
      <c r="U13" s="112"/>
      <c r="V13" s="112"/>
    </row>
    <row r="14" spans="2:22" x14ac:dyDescent="0.2">
      <c r="D14" s="176"/>
      <c r="E14" s="176"/>
      <c r="F14" s="176"/>
      <c r="G14" s="176"/>
      <c r="H14" s="176"/>
      <c r="I14" s="176"/>
      <c r="J14" s="176"/>
      <c r="K14" s="176"/>
      <c r="L14" s="176"/>
    </row>
    <row r="15" spans="2:22" ht="67.5" x14ac:dyDescent="0.2">
      <c r="B15" s="174" t="s">
        <v>84</v>
      </c>
      <c r="C15" s="175" t="s">
        <v>41</v>
      </c>
      <c r="D15" s="176" t="s">
        <v>42</v>
      </c>
      <c r="E15" s="177" t="s">
        <v>43</v>
      </c>
      <c r="F15" s="177" t="s">
        <v>44</v>
      </c>
      <c r="G15" s="177" t="s">
        <v>45</v>
      </c>
      <c r="H15" s="177" t="s">
        <v>46</v>
      </c>
      <c r="I15" s="177" t="s">
        <v>71</v>
      </c>
      <c r="J15" s="177" t="s">
        <v>85</v>
      </c>
      <c r="K15" s="177" t="s">
        <v>86</v>
      </c>
      <c r="L15" s="177" t="s">
        <v>87</v>
      </c>
      <c r="N15" s="75"/>
      <c r="O15" s="75"/>
      <c r="P15" s="112"/>
      <c r="Q15" s="112"/>
      <c r="R15" s="112"/>
      <c r="S15" s="112"/>
      <c r="T15" s="112"/>
      <c r="U15" s="112"/>
      <c r="V15" s="112"/>
    </row>
    <row r="16" spans="2:22" x14ac:dyDescent="0.2">
      <c r="D16" s="176">
        <v>0.98451533543852299</v>
      </c>
      <c r="E16" s="176">
        <v>1.159927461977815</v>
      </c>
      <c r="F16" s="176">
        <v>4.2714188070331737E-4</v>
      </c>
      <c r="G16" s="176">
        <v>6.958052985901241</v>
      </c>
      <c r="H16" s="176">
        <v>0.19086693760505477</v>
      </c>
      <c r="I16" s="176">
        <v>1.2767854847017039</v>
      </c>
      <c r="J16" s="176">
        <v>0.34376066492522594</v>
      </c>
      <c r="K16" s="176">
        <v>4.820127972501112E-2</v>
      </c>
      <c r="L16" s="176">
        <v>0.74870685805872028</v>
      </c>
      <c r="P16" s="75" t="s">
        <v>1014</v>
      </c>
      <c r="Q16" s="75" t="s">
        <v>1015</v>
      </c>
      <c r="R16" s="75" t="s">
        <v>1016</v>
      </c>
    </row>
    <row r="17" spans="2:22" x14ac:dyDescent="0.2">
      <c r="D17" s="176">
        <v>2.3525239383043316E-2</v>
      </c>
      <c r="E17" s="176">
        <v>2.0351970116363999E-2</v>
      </c>
      <c r="F17" s="176">
        <v>4.2843744359813911E-2</v>
      </c>
      <c r="G17" s="176">
        <v>9.9308381338729426</v>
      </c>
      <c r="H17" s="176">
        <v>0.39066844947591428</v>
      </c>
      <c r="I17" s="176">
        <v>0.11190816050282935</v>
      </c>
      <c r="J17" s="176">
        <v>1.1205505389632442</v>
      </c>
      <c r="K17" s="176">
        <v>1.0679913195740167</v>
      </c>
      <c r="L17" s="176">
        <v>3.8058213377691316E-2</v>
      </c>
      <c r="N17" s="75" t="s">
        <v>1027</v>
      </c>
      <c r="O17" s="75" t="s">
        <v>1011</v>
      </c>
      <c r="P17" s="112">
        <f>D34</f>
        <v>0.99999999999999989</v>
      </c>
      <c r="Q17" s="112">
        <f>E34</f>
        <v>0.38554248904957733</v>
      </c>
      <c r="R17" s="112">
        <f>F34</f>
        <v>0.13491152697612727</v>
      </c>
      <c r="T17" s="112">
        <v>0.3</v>
      </c>
      <c r="U17" s="112">
        <f>E35</f>
        <v>7.3039117446039081E-2</v>
      </c>
      <c r="V17" s="112">
        <v>0.03</v>
      </c>
    </row>
    <row r="18" spans="2:22" x14ac:dyDescent="0.2">
      <c r="D18" s="176">
        <v>0.11769896175845307</v>
      </c>
      <c r="E18" s="176">
        <v>1.0117582966108724E-2</v>
      </c>
      <c r="F18" s="176">
        <v>4.965419066936471E-2</v>
      </c>
      <c r="G18" s="176">
        <v>3.5751017281942592</v>
      </c>
      <c r="H18" s="176">
        <v>9.5548860449770942E-2</v>
      </c>
      <c r="I18" s="176">
        <v>9.1736537821981851E-2</v>
      </c>
      <c r="J18" s="176">
        <v>0.12651425815205128</v>
      </c>
      <c r="K18" s="176">
        <v>6.139846967418372E-2</v>
      </c>
      <c r="L18" s="176">
        <v>24.495015208339314</v>
      </c>
      <c r="N18" s="75"/>
      <c r="O18" s="75" t="s">
        <v>999</v>
      </c>
      <c r="P18" s="112">
        <f>G34</f>
        <v>0.21750698703192958</v>
      </c>
      <c r="Q18" s="112">
        <f>H34</f>
        <v>0.13286484160911538</v>
      </c>
      <c r="R18" s="112">
        <f>I34</f>
        <v>0.30525472971751394</v>
      </c>
      <c r="T18" s="112">
        <f>G35</f>
        <v>8.104720627301408E-2</v>
      </c>
      <c r="U18" s="112">
        <v>0.03</v>
      </c>
      <c r="V18" s="112">
        <f>I35</f>
        <v>8.0066937916035072E-2</v>
      </c>
    </row>
    <row r="19" spans="2:22" x14ac:dyDescent="0.2">
      <c r="D19" s="176">
        <v>1.9864626571683834</v>
      </c>
      <c r="E19" s="176">
        <v>0.49654190669364717</v>
      </c>
      <c r="F19" s="176">
        <v>2.8901203119653076E-2</v>
      </c>
      <c r="G19" s="176">
        <v>0.18532612664618087</v>
      </c>
      <c r="H19" s="176">
        <v>3.697222735771926E-2</v>
      </c>
      <c r="I19" s="176">
        <v>0.60549337415921711</v>
      </c>
      <c r="J19" s="176">
        <v>3.9756148863060234</v>
      </c>
      <c r="K19" s="176">
        <v>8.8469434373309272E-2</v>
      </c>
      <c r="L19" s="176">
        <v>8.7180159717490984</v>
      </c>
      <c r="N19" s="75"/>
      <c r="O19" s="75" t="s">
        <v>1000</v>
      </c>
      <c r="P19" s="175">
        <f>J34</f>
        <v>0.53097124344839297</v>
      </c>
      <c r="Q19" s="175">
        <f>K34</f>
        <v>0.18470734759757171</v>
      </c>
      <c r="R19" s="175">
        <f>L34</f>
        <v>0.19421294277955803</v>
      </c>
      <c r="S19" s="112"/>
      <c r="T19" s="175">
        <v>0.08</v>
      </c>
      <c r="U19" s="175">
        <f>K35</f>
        <v>7.1210168945380917E-2</v>
      </c>
      <c r="V19" s="175">
        <v>0.06</v>
      </c>
    </row>
    <row r="20" spans="2:22" x14ac:dyDescent="0.2">
      <c r="D20" s="176">
        <v>2.4827095334682356</v>
      </c>
      <c r="E20" s="176">
        <v>2.2216732759840204E-2</v>
      </c>
      <c r="F20" s="176">
        <v>0.17366959417504213</v>
      </c>
      <c r="G20" s="176">
        <v>0.2081489805559685</v>
      </c>
      <c r="H20" s="176">
        <v>4.2081306308430391E-2</v>
      </c>
      <c r="I20" s="176">
        <v>18.840163900259363</v>
      </c>
      <c r="J20" s="176">
        <v>3.0737867990059584</v>
      </c>
      <c r="K20" s="176">
        <v>3.9660221685996838E-2</v>
      </c>
      <c r="L20" s="176">
        <v>1.8437753534421255</v>
      </c>
      <c r="N20" s="75"/>
      <c r="O20" s="75"/>
      <c r="P20" s="112"/>
      <c r="Q20" s="112"/>
      <c r="R20" s="112"/>
      <c r="S20" s="112"/>
      <c r="T20" s="112"/>
      <c r="U20" s="112"/>
      <c r="V20" s="112"/>
    </row>
    <row r="21" spans="2:22" x14ac:dyDescent="0.2">
      <c r="D21" s="176">
        <v>0.4050882727833624</v>
      </c>
      <c r="E21" s="176">
        <v>1.2102774488290038</v>
      </c>
      <c r="F21" s="176">
        <v>1.0470121324748356E-2</v>
      </c>
      <c r="G21" s="176">
        <v>0.47933432591805325</v>
      </c>
      <c r="H21" s="176">
        <v>6.1591692839120596E-3</v>
      </c>
      <c r="I21" s="176">
        <v>3.2746393472190181</v>
      </c>
      <c r="J21" s="176">
        <v>8.7311142510201911</v>
      </c>
      <c r="K21" s="176">
        <v>0.85517004552198639</v>
      </c>
      <c r="L21" s="176">
        <v>2.2818415120320479</v>
      </c>
      <c r="N21" s="75"/>
      <c r="O21" s="75"/>
      <c r="P21" s="112"/>
    </row>
    <row r="22" spans="2:22" x14ac:dyDescent="0.2">
      <c r="C22" s="175" t="s">
        <v>4</v>
      </c>
      <c r="D22" s="132">
        <f t="shared" ref="D22:L22" si="2">AVERAGE(D16:D21)</f>
        <v>1.0000000000000002</v>
      </c>
      <c r="E22" s="132">
        <f t="shared" si="2"/>
        <v>0.48657218389046308</v>
      </c>
      <c r="F22" s="132">
        <f t="shared" si="2"/>
        <v>5.0994332588220913E-2</v>
      </c>
      <c r="G22" s="132">
        <f t="shared" si="2"/>
        <v>3.5561337135147739</v>
      </c>
      <c r="H22" s="132">
        <f t="shared" si="2"/>
        <v>0.12704949174680027</v>
      </c>
      <c r="I22" s="132">
        <f t="shared" si="2"/>
        <v>4.0334544674440194</v>
      </c>
      <c r="J22" s="132">
        <f t="shared" si="2"/>
        <v>2.8952235663954489</v>
      </c>
      <c r="K22" s="132">
        <f t="shared" si="2"/>
        <v>0.36014846175908399</v>
      </c>
      <c r="L22" s="132">
        <f t="shared" si="2"/>
        <v>6.3542355194998335</v>
      </c>
      <c r="N22" s="75"/>
      <c r="O22" s="75"/>
      <c r="P22" s="112"/>
      <c r="Q22" s="112"/>
      <c r="R22" s="112"/>
      <c r="S22" s="112"/>
      <c r="T22" s="112"/>
      <c r="U22" s="112"/>
      <c r="V22" s="112"/>
    </row>
    <row r="23" spans="2:22" x14ac:dyDescent="0.2">
      <c r="C23" s="175" t="s">
        <v>5</v>
      </c>
      <c r="D23" s="176">
        <f t="shared" ref="D23:I23" si="3">STDEVA(D16:D21)/2.65</f>
        <v>0.38695915240178319</v>
      </c>
      <c r="E23" s="176">
        <f t="shared" si="3"/>
        <v>0.21593693262457678</v>
      </c>
      <c r="F23" s="176">
        <f t="shared" si="3"/>
        <v>2.3749497661821276E-2</v>
      </c>
      <c r="G23" s="176">
        <f t="shared" si="3"/>
        <v>1.5489939637525112</v>
      </c>
      <c r="H23" s="176">
        <f t="shared" si="3"/>
        <v>5.4556142844550334E-2</v>
      </c>
      <c r="I23" s="176">
        <f t="shared" si="3"/>
        <v>2.7734193323762737</v>
      </c>
      <c r="J23" s="176">
        <f>STDEVA(J16:J21)/2.65</f>
        <v>1.2237349971574556</v>
      </c>
      <c r="K23" s="176">
        <f>STDEVA(K16:K21)/2.65</f>
        <v>0.17773326023407213</v>
      </c>
      <c r="L23" s="176">
        <f>STDEVA(L16:L21)/2.65</f>
        <v>3.5516632997664739</v>
      </c>
      <c r="N23" s="75"/>
      <c r="O23" s="75"/>
      <c r="P23" s="112"/>
      <c r="Q23" s="112"/>
      <c r="R23" s="112"/>
      <c r="S23" s="112"/>
      <c r="T23" s="112"/>
      <c r="U23" s="112"/>
      <c r="V23" s="112"/>
    </row>
    <row r="24" spans="2:22" x14ac:dyDescent="0.2">
      <c r="D24" s="176"/>
      <c r="E24" s="176"/>
      <c r="F24" s="176"/>
      <c r="G24" s="176"/>
      <c r="H24" s="176"/>
      <c r="I24" s="176"/>
      <c r="J24" s="176"/>
      <c r="K24" s="176"/>
      <c r="L24" s="176"/>
      <c r="N24" s="75"/>
      <c r="O24" s="75"/>
      <c r="P24" s="112"/>
      <c r="Q24" s="112"/>
      <c r="R24" s="112"/>
      <c r="S24" s="112"/>
      <c r="T24" s="112"/>
      <c r="U24" s="112"/>
      <c r="V24" s="112"/>
    </row>
    <row r="25" spans="2:22" x14ac:dyDescent="0.2">
      <c r="D25" s="176"/>
      <c r="E25" s="176"/>
      <c r="F25" s="176"/>
      <c r="G25" s="176"/>
      <c r="H25" s="176"/>
      <c r="I25" s="176"/>
      <c r="J25" s="176"/>
      <c r="K25" s="176"/>
      <c r="L25" s="176"/>
    </row>
    <row r="26" spans="2:22" x14ac:dyDescent="0.2">
      <c r="D26" s="176"/>
      <c r="E26" s="176"/>
      <c r="F26" s="176"/>
      <c r="G26" s="176"/>
      <c r="H26" s="176"/>
      <c r="I26" s="176"/>
      <c r="J26" s="176"/>
      <c r="K26" s="176"/>
      <c r="L26" s="176"/>
    </row>
    <row r="27" spans="2:22" ht="67.5" x14ac:dyDescent="0.2">
      <c r="B27" s="180" t="s">
        <v>1035</v>
      </c>
      <c r="C27" s="175" t="s">
        <v>41</v>
      </c>
      <c r="D27" s="176" t="s">
        <v>42</v>
      </c>
      <c r="E27" s="177" t="s">
        <v>43</v>
      </c>
      <c r="F27" s="177" t="s">
        <v>44</v>
      </c>
      <c r="G27" s="177" t="s">
        <v>45</v>
      </c>
      <c r="H27" s="177" t="s">
        <v>46</v>
      </c>
      <c r="I27" s="177" t="s">
        <v>71</v>
      </c>
      <c r="J27" s="177" t="s">
        <v>85</v>
      </c>
      <c r="K27" s="177" t="s">
        <v>86</v>
      </c>
      <c r="L27" s="177" t="s">
        <v>87</v>
      </c>
    </row>
    <row r="28" spans="2:22" x14ac:dyDescent="0.2">
      <c r="B28" s="181"/>
      <c r="D28" s="176">
        <v>0.17983155253059077</v>
      </c>
      <c r="E28" s="176">
        <v>0.42906782786729453</v>
      </c>
      <c r="F28" s="176">
        <v>0.1250756171239612</v>
      </c>
      <c r="G28" s="176">
        <v>4.3226751376666282E-2</v>
      </c>
      <c r="H28" s="176">
        <v>1.8741374394682337E-2</v>
      </c>
      <c r="I28" s="176">
        <v>0.52640148407082799</v>
      </c>
      <c r="J28" s="176">
        <v>0.143057080802616</v>
      </c>
      <c r="K28" s="176">
        <v>0.47954177026955835</v>
      </c>
      <c r="L28" s="176">
        <v>0.74019881013830846</v>
      </c>
    </row>
    <row r="29" spans="2:22" x14ac:dyDescent="0.2">
      <c r="D29" s="176">
        <v>0.26658928880598809</v>
      </c>
      <c r="E29" s="176">
        <v>0.67144095313133012</v>
      </c>
      <c r="F29" s="176">
        <v>0.13205677616074912</v>
      </c>
      <c r="G29" s="176">
        <v>0.21622483129617162</v>
      </c>
      <c r="H29" s="176">
        <v>0.2968092279754031</v>
      </c>
      <c r="I29" s="176">
        <v>9.7883075512120277E-2</v>
      </c>
      <c r="J29" s="176">
        <v>0.46466686548700425</v>
      </c>
      <c r="K29" s="176">
        <v>0.35068018760574471</v>
      </c>
      <c r="L29" s="176">
        <v>0.11630244484511255</v>
      </c>
    </row>
    <row r="30" spans="2:22" x14ac:dyDescent="0.2">
      <c r="D30" s="176">
        <v>0.36703012664921308</v>
      </c>
      <c r="E30" s="176">
        <v>0.23611492362714442</v>
      </c>
      <c r="F30" s="176">
        <v>1.5222119463504524E-2</v>
      </c>
      <c r="G30" s="176">
        <v>5.9474982789868652E-2</v>
      </c>
      <c r="H30" s="176">
        <v>0.19991984913275426</v>
      </c>
      <c r="I30" s="176">
        <v>9.043908045384523E-2</v>
      </c>
      <c r="J30" s="176">
        <v>0.70686590100901592</v>
      </c>
      <c r="K30" s="176">
        <v>3.7787028779615484E-2</v>
      </c>
      <c r="L30" s="176">
        <v>9.2445783564957824E-3</v>
      </c>
      <c r="U30" s="178"/>
    </row>
    <row r="31" spans="2:22" x14ac:dyDescent="0.2">
      <c r="D31" s="176">
        <v>0.11769015985315115</v>
      </c>
      <c r="E31" s="176">
        <v>0.4767697860521759</v>
      </c>
      <c r="F31" s="176">
        <v>0.11186964914434151</v>
      </c>
      <c r="G31" s="176">
        <v>0.46933431779401846</v>
      </c>
      <c r="H31" s="176">
        <v>0.16789555459978084</v>
      </c>
      <c r="I31" s="176">
        <v>0.27703799031046383</v>
      </c>
      <c r="J31" s="176">
        <v>0.35187842577919387</v>
      </c>
      <c r="K31" s="176">
        <v>0.1281076578313623</v>
      </c>
      <c r="L31" s="176">
        <v>8.6448583585763024E-3</v>
      </c>
    </row>
    <row r="32" spans="2:22" x14ac:dyDescent="0.2">
      <c r="D32" s="176">
        <v>4.1981633075523321</v>
      </c>
      <c r="E32" s="176">
        <v>0.3845609415670167</v>
      </c>
      <c r="F32" s="176">
        <v>3.3570700994213568E-2</v>
      </c>
      <c r="G32" s="176">
        <v>2.5439429265612681E-2</v>
      </c>
      <c r="H32" s="176">
        <v>8.2093662270228587E-2</v>
      </c>
      <c r="I32" s="176">
        <v>0.24672748339229889</v>
      </c>
      <c r="J32" s="176">
        <v>0.54786910349864237</v>
      </c>
      <c r="K32" s="176">
        <v>0.10940118217433704</v>
      </c>
      <c r="L32" s="176">
        <v>0.20759595209658188</v>
      </c>
    </row>
    <row r="33" spans="3:21" x14ac:dyDescent="0.2">
      <c r="D33" s="176">
        <v>0.8706955646087241</v>
      </c>
      <c r="E33" s="176">
        <v>0.11530050205250225</v>
      </c>
      <c r="F33" s="176">
        <v>0.39167429896999367</v>
      </c>
      <c r="G33" s="176">
        <v>0.49134160966923962</v>
      </c>
      <c r="H33" s="176">
        <v>3.1729381281843119E-2</v>
      </c>
      <c r="I33" s="176">
        <v>0.59303926456552747</v>
      </c>
      <c r="J33" s="176">
        <v>0.97149008411388549</v>
      </c>
      <c r="K33" s="176">
        <v>2.7262589248125725E-3</v>
      </c>
      <c r="L33" s="176">
        <v>8.3291012882273099E-2</v>
      </c>
      <c r="U33" s="178"/>
    </row>
    <row r="34" spans="3:21" x14ac:dyDescent="0.2">
      <c r="C34" s="175" t="s">
        <v>4</v>
      </c>
      <c r="D34" s="132">
        <f t="shared" ref="D34:L34" si="4">AVERAGE(D28:D33)</f>
        <v>0.99999999999999989</v>
      </c>
      <c r="E34" s="132">
        <f t="shared" si="4"/>
        <v>0.38554248904957733</v>
      </c>
      <c r="F34" s="132">
        <f t="shared" si="4"/>
        <v>0.13491152697612727</v>
      </c>
      <c r="G34" s="132">
        <f t="shared" si="4"/>
        <v>0.21750698703192958</v>
      </c>
      <c r="H34" s="132">
        <f t="shared" si="4"/>
        <v>0.13286484160911538</v>
      </c>
      <c r="I34" s="132">
        <f t="shared" si="4"/>
        <v>0.30525472971751394</v>
      </c>
      <c r="J34" s="132">
        <f t="shared" si="4"/>
        <v>0.53097124344839297</v>
      </c>
      <c r="K34" s="132">
        <f t="shared" si="4"/>
        <v>0.18470734759757171</v>
      </c>
      <c r="L34" s="132">
        <f t="shared" si="4"/>
        <v>0.19421294277955803</v>
      </c>
    </row>
    <row r="35" spans="3:21" x14ac:dyDescent="0.2">
      <c r="C35" s="175" t="s">
        <v>5</v>
      </c>
      <c r="D35" s="176">
        <f t="shared" ref="D35:I35" si="5">STDEVA(D28:D33)/2.65</f>
        <v>0.59986131652003316</v>
      </c>
      <c r="E35" s="176">
        <f t="shared" si="5"/>
        <v>7.3039117446039081E-2</v>
      </c>
      <c r="F35" s="176">
        <f t="shared" si="5"/>
        <v>5.0952748609660009E-2</v>
      </c>
      <c r="G35" s="176">
        <f t="shared" si="5"/>
        <v>8.104720627301408E-2</v>
      </c>
      <c r="H35" s="176">
        <f t="shared" si="5"/>
        <v>4.0793673367236917E-2</v>
      </c>
      <c r="I35" s="176">
        <f t="shared" si="5"/>
        <v>8.0066937916035072E-2</v>
      </c>
      <c r="J35" s="176">
        <f>STDEVA(J28:J33)/2.65</f>
        <v>0.10835239407023417</v>
      </c>
      <c r="K35" s="176">
        <f>STDEVA(K28:K33)/2.65</f>
        <v>7.1210168945380917E-2</v>
      </c>
      <c r="L35" s="176">
        <f>STDEVA(L28:L33)/2.65</f>
        <v>0.10475382011298592</v>
      </c>
    </row>
  </sheetData>
  <phoneticPr fontId="7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E118"/>
  <sheetViews>
    <sheetView topLeftCell="A25" zoomScaleNormal="100" workbookViewId="0">
      <selection activeCell="Z91" sqref="Z91"/>
    </sheetView>
  </sheetViews>
  <sheetFormatPr defaultRowHeight="15" x14ac:dyDescent="0.25"/>
  <cols>
    <col min="3" max="3" width="16.140625" customWidth="1"/>
  </cols>
  <sheetData>
    <row r="4" spans="2:26" x14ac:dyDescent="0.25">
      <c r="E4" s="221" t="s">
        <v>24</v>
      </c>
      <c r="F4" s="221"/>
      <c r="G4" s="221"/>
      <c r="H4" s="221"/>
      <c r="I4" s="221"/>
      <c r="J4" s="221"/>
      <c r="K4" s="221"/>
    </row>
    <row r="5" spans="2:26" x14ac:dyDescent="0.25">
      <c r="B5" s="1" t="s">
        <v>1</v>
      </c>
      <c r="C5" s="2" t="s">
        <v>2</v>
      </c>
      <c r="D5" s="2" t="s">
        <v>3</v>
      </c>
      <c r="E5" s="2">
        <v>1</v>
      </c>
      <c r="F5" s="2">
        <v>2</v>
      </c>
      <c r="G5" s="2">
        <v>3</v>
      </c>
      <c r="H5" s="2">
        <v>4</v>
      </c>
      <c r="I5" s="2">
        <v>5</v>
      </c>
      <c r="J5" s="2">
        <v>6</v>
      </c>
      <c r="K5" s="3">
        <v>7</v>
      </c>
      <c r="L5" s="1" t="s">
        <v>4</v>
      </c>
      <c r="M5" s="3" t="s">
        <v>5</v>
      </c>
      <c r="U5" s="221" t="s">
        <v>23</v>
      </c>
      <c r="V5" s="221"/>
      <c r="W5" s="221"/>
      <c r="X5" s="221"/>
      <c r="Y5" s="221"/>
      <c r="Z5" s="221"/>
    </row>
    <row r="6" spans="2:26" x14ac:dyDescent="0.25">
      <c r="B6" s="222" t="s">
        <v>6</v>
      </c>
      <c r="C6" s="4" t="s">
        <v>7</v>
      </c>
      <c r="D6" s="4" t="s">
        <v>8</v>
      </c>
      <c r="E6" s="4">
        <v>3.9E-2</v>
      </c>
      <c r="F6" s="4">
        <v>0.03</v>
      </c>
      <c r="G6" s="4">
        <v>0.11799999999999999</v>
      </c>
      <c r="H6" s="4">
        <v>0.02</v>
      </c>
      <c r="I6" s="4">
        <v>1.2E-2</v>
      </c>
      <c r="J6" s="4">
        <v>0.06</v>
      </c>
      <c r="K6" s="23">
        <v>1.2999999999999999E-2</v>
      </c>
      <c r="L6" s="26">
        <f t="shared" ref="L6:L20" si="0">AVERAGE(E6:K6)</f>
        <v>4.1714285714285718E-2</v>
      </c>
      <c r="M6" s="27">
        <f t="shared" ref="M6:M20" si="1">STDEVA(E6:K6)/2.45</f>
        <v>1.5342296094897822E-2</v>
      </c>
      <c r="U6" s="21">
        <v>0.85</v>
      </c>
      <c r="V6" s="22">
        <v>1.2</v>
      </c>
    </row>
    <row r="7" spans="2:26" x14ac:dyDescent="0.25">
      <c r="B7" s="222"/>
      <c r="C7" s="4" t="s">
        <v>9</v>
      </c>
      <c r="D7" s="4" t="s">
        <v>10</v>
      </c>
      <c r="E7" s="4">
        <v>0.05</v>
      </c>
      <c r="F7" s="4">
        <v>7.4999999999999997E-2</v>
      </c>
      <c r="G7" s="4">
        <v>0.115</v>
      </c>
      <c r="H7" s="4">
        <v>0.01</v>
      </c>
      <c r="I7" s="4">
        <v>3.9E-2</v>
      </c>
      <c r="J7" s="4">
        <v>1.2E-2</v>
      </c>
      <c r="K7" s="23">
        <v>3.6999999999999998E-2</v>
      </c>
      <c r="L7" s="26">
        <f t="shared" si="0"/>
        <v>4.8285714285714279E-2</v>
      </c>
      <c r="M7" s="27">
        <f t="shared" si="1"/>
        <v>1.5055479400766691E-2</v>
      </c>
      <c r="U7" s="22">
        <f t="shared" ref="U7:V10" si="2">U6+1</f>
        <v>1.85</v>
      </c>
      <c r="V7" s="22">
        <f t="shared" si="2"/>
        <v>2.2000000000000002</v>
      </c>
    </row>
    <row r="8" spans="2:26" x14ac:dyDescent="0.25">
      <c r="B8" s="222"/>
      <c r="C8" s="4" t="s">
        <v>11</v>
      </c>
      <c r="D8" s="4" t="s">
        <v>12</v>
      </c>
      <c r="E8" s="4">
        <v>0.02</v>
      </c>
      <c r="F8" s="4">
        <v>1.2E-2</v>
      </c>
      <c r="G8" s="4">
        <v>1.4E-2</v>
      </c>
      <c r="H8" s="4">
        <v>5.5E-2</v>
      </c>
      <c r="I8" s="4">
        <v>1.0999999999999999E-2</v>
      </c>
      <c r="J8" s="4">
        <v>2.9000000000000001E-2</v>
      </c>
      <c r="K8" s="23">
        <v>0.124</v>
      </c>
      <c r="L8" s="26">
        <f t="shared" si="0"/>
        <v>3.785714285714286E-2</v>
      </c>
      <c r="M8" s="27">
        <f t="shared" si="1"/>
        <v>1.6722126642453775E-2</v>
      </c>
      <c r="U8" s="22">
        <f t="shared" si="2"/>
        <v>2.85</v>
      </c>
      <c r="V8" s="22">
        <f t="shared" si="2"/>
        <v>3.2</v>
      </c>
    </row>
    <row r="9" spans="2:26" x14ac:dyDescent="0.25">
      <c r="B9" s="222"/>
      <c r="C9" s="4" t="s">
        <v>13</v>
      </c>
      <c r="D9" s="4" t="s">
        <v>14</v>
      </c>
      <c r="E9" s="4">
        <v>0.01</v>
      </c>
      <c r="F9" s="4">
        <v>1.0999999999999999E-2</v>
      </c>
      <c r="G9" s="4">
        <v>0.02</v>
      </c>
      <c r="H9" s="4">
        <v>1.9E-2</v>
      </c>
      <c r="I9" s="4">
        <v>1.2E-2</v>
      </c>
      <c r="J9" s="7">
        <v>1.2999999999999999E-2</v>
      </c>
      <c r="K9" s="23"/>
      <c r="L9" s="26">
        <f t="shared" si="0"/>
        <v>1.4166666666666666E-2</v>
      </c>
      <c r="M9" s="27">
        <f t="shared" si="1"/>
        <v>1.7396886874210121E-3</v>
      </c>
      <c r="U9" s="22">
        <f t="shared" si="2"/>
        <v>3.85</v>
      </c>
      <c r="V9" s="22">
        <f t="shared" si="2"/>
        <v>4.2</v>
      </c>
    </row>
    <row r="10" spans="2:26" x14ac:dyDescent="0.25">
      <c r="B10" s="223"/>
      <c r="C10" s="8" t="s">
        <v>15</v>
      </c>
      <c r="D10" s="8" t="s">
        <v>16</v>
      </c>
      <c r="E10" s="9">
        <v>7.2999999999999995E-2</v>
      </c>
      <c r="F10" s="9">
        <v>2.4E-2</v>
      </c>
      <c r="G10" s="9">
        <v>8.1000000000000003E-2</v>
      </c>
      <c r="H10" s="9">
        <v>0.01</v>
      </c>
      <c r="I10" s="9">
        <v>0.06</v>
      </c>
      <c r="J10" s="9">
        <v>2.1000000000000001E-2</v>
      </c>
      <c r="K10" s="32"/>
      <c r="L10" s="28">
        <f t="shared" si="0"/>
        <v>4.4833333333333336E-2</v>
      </c>
      <c r="M10" s="29">
        <f t="shared" si="1"/>
        <v>1.2308451850248345E-2</v>
      </c>
      <c r="U10" s="22">
        <f t="shared" si="2"/>
        <v>4.8499999999999996</v>
      </c>
      <c r="V10" s="22">
        <f t="shared" si="2"/>
        <v>5.2</v>
      </c>
    </row>
    <row r="11" spans="2:26" x14ac:dyDescent="0.25">
      <c r="B11" s="224" t="s">
        <v>17</v>
      </c>
      <c r="C11" s="2" t="s">
        <v>7</v>
      </c>
      <c r="D11" s="11" t="s">
        <v>18</v>
      </c>
      <c r="E11" s="12">
        <v>0.01</v>
      </c>
      <c r="F11" s="13">
        <v>1.0999999999999999E-2</v>
      </c>
      <c r="G11" s="12">
        <v>1.2E-2</v>
      </c>
      <c r="H11" s="12">
        <v>5.5E-2</v>
      </c>
      <c r="I11" s="12">
        <v>1.2999999999999999E-2</v>
      </c>
      <c r="J11" s="12">
        <v>2.9000000000000001E-2</v>
      </c>
      <c r="K11" s="14">
        <v>2.4E-2</v>
      </c>
      <c r="L11" s="30">
        <f t="shared" si="0"/>
        <v>2.1999999999999999E-2</v>
      </c>
      <c r="M11" s="31">
        <f t="shared" si="1"/>
        <v>6.6402363765509804E-3</v>
      </c>
    </row>
    <row r="12" spans="2:26" x14ac:dyDescent="0.25">
      <c r="B12" s="222"/>
      <c r="C12" s="4" t="s">
        <v>9</v>
      </c>
      <c r="D12" s="15" t="s">
        <v>19</v>
      </c>
      <c r="E12" s="16">
        <v>0.03</v>
      </c>
      <c r="F12" s="16">
        <v>0.01</v>
      </c>
      <c r="G12" s="16">
        <v>2.5999999999999999E-2</v>
      </c>
      <c r="H12" s="16">
        <v>3.1E-2</v>
      </c>
      <c r="I12" s="16">
        <v>1.2E-2</v>
      </c>
      <c r="J12" s="16">
        <v>3.2000000000000001E-2</v>
      </c>
      <c r="K12" s="17">
        <v>9.1999999999999998E-2</v>
      </c>
      <c r="L12" s="26">
        <f t="shared" si="0"/>
        <v>3.3285714285714287E-2</v>
      </c>
      <c r="M12" s="27">
        <f>STDEVA(E12:K12)/2.45</f>
        <v>1.1194677256334154E-2</v>
      </c>
      <c r="T12" s="225" t="s">
        <v>31</v>
      </c>
      <c r="U12" s="225"/>
      <c r="V12" s="225"/>
      <c r="W12" s="225"/>
    </row>
    <row r="13" spans="2:26" x14ac:dyDescent="0.25">
      <c r="B13" s="222"/>
      <c r="C13" s="4" t="s">
        <v>11</v>
      </c>
      <c r="D13" s="15" t="s">
        <v>20</v>
      </c>
      <c r="E13" s="16">
        <v>0.48</v>
      </c>
      <c r="F13" s="16">
        <v>0.52</v>
      </c>
      <c r="G13" s="16">
        <v>0.442</v>
      </c>
      <c r="H13" s="16">
        <v>0.45</v>
      </c>
      <c r="I13" s="16">
        <v>1.88</v>
      </c>
      <c r="J13" s="16">
        <v>0.157</v>
      </c>
      <c r="K13" s="5"/>
      <c r="L13" s="26">
        <f>AVERAGE(E13:K13)</f>
        <v>0.65483333333333327</v>
      </c>
      <c r="M13" s="27">
        <f t="shared" si="1"/>
        <v>0.25060512077445357</v>
      </c>
      <c r="T13" s="225"/>
      <c r="U13" s="225"/>
      <c r="V13" s="225"/>
      <c r="W13" s="225"/>
    </row>
    <row r="14" spans="2:26" x14ac:dyDescent="0.25">
      <c r="B14" s="222"/>
      <c r="C14" s="4" t="s">
        <v>13</v>
      </c>
      <c r="D14" s="15" t="s">
        <v>21</v>
      </c>
      <c r="E14" s="7">
        <v>0.01</v>
      </c>
      <c r="F14" s="18">
        <v>1.0999999999999999E-2</v>
      </c>
      <c r="G14" s="7">
        <v>0.114</v>
      </c>
      <c r="H14" s="7">
        <v>0.183</v>
      </c>
      <c r="I14" s="7">
        <v>1.6E-2</v>
      </c>
      <c r="J14" s="7">
        <v>0.14699999999999999</v>
      </c>
      <c r="K14" s="6"/>
      <c r="L14" s="26">
        <f t="shared" si="0"/>
        <v>8.0166666666666664E-2</v>
      </c>
      <c r="M14" s="27">
        <f t="shared" si="1"/>
        <v>3.1621898544884224E-2</v>
      </c>
    </row>
    <row r="15" spans="2:26" x14ac:dyDescent="0.25">
      <c r="B15" s="223"/>
      <c r="C15" s="8" t="s">
        <v>15</v>
      </c>
      <c r="D15" s="19" t="s">
        <v>22</v>
      </c>
      <c r="E15" s="9">
        <v>0.14599999999999999</v>
      </c>
      <c r="F15" s="20">
        <v>0.16500000000000001</v>
      </c>
      <c r="G15" s="9">
        <v>3.7999999999999999E-2</v>
      </c>
      <c r="H15" s="9">
        <v>0.53600000000000003</v>
      </c>
      <c r="I15" s="9">
        <v>1.877</v>
      </c>
      <c r="J15" s="9">
        <v>1.0720000000000001</v>
      </c>
      <c r="K15" s="10"/>
      <c r="L15" s="28">
        <f t="shared" si="0"/>
        <v>0.63900000000000001</v>
      </c>
      <c r="M15" s="29">
        <f t="shared" si="1"/>
        <v>0.2920389195448892</v>
      </c>
    </row>
    <row r="16" spans="2:26" x14ac:dyDescent="0.25">
      <c r="B16" s="224" t="s">
        <v>25</v>
      </c>
      <c r="C16" s="2" t="s">
        <v>7</v>
      </c>
      <c r="D16" s="11" t="s">
        <v>26</v>
      </c>
      <c r="E16" s="12">
        <v>0.11700000000000001</v>
      </c>
      <c r="F16" s="13">
        <v>4.4999999999999998E-2</v>
      </c>
      <c r="G16" s="13">
        <v>2.1000000000000001E-2</v>
      </c>
      <c r="H16" s="13">
        <v>0.01</v>
      </c>
      <c r="I16" s="12">
        <v>2.9000000000000001E-2</v>
      </c>
      <c r="J16" s="12">
        <v>0.112</v>
      </c>
      <c r="K16" s="14">
        <v>2.1000000000000001E-2</v>
      </c>
      <c r="L16" s="30">
        <f t="shared" si="0"/>
        <v>5.0714285714285719E-2</v>
      </c>
      <c r="M16" s="31">
        <f t="shared" si="1"/>
        <v>1.8312411096049884E-2</v>
      </c>
    </row>
    <row r="17" spans="2:13" x14ac:dyDescent="0.25">
      <c r="B17" s="222"/>
      <c r="C17" s="4" t="s">
        <v>9</v>
      </c>
      <c r="D17" s="15" t="s">
        <v>27</v>
      </c>
      <c r="E17" s="7">
        <v>0.13100000000000001</v>
      </c>
      <c r="F17" s="18">
        <v>2.1999999999999999E-2</v>
      </c>
      <c r="G17" s="18">
        <v>2.8000000000000001E-2</v>
      </c>
      <c r="H17" s="18">
        <v>0.01</v>
      </c>
      <c r="I17" s="7">
        <v>0.10299999999999999</v>
      </c>
      <c r="J17" s="7">
        <v>4.2999999999999997E-2</v>
      </c>
      <c r="K17" s="23">
        <v>7.4999999999999997E-2</v>
      </c>
      <c r="L17" s="26">
        <f t="shared" si="0"/>
        <v>5.8857142857142851E-2</v>
      </c>
      <c r="M17" s="27">
        <f t="shared" si="1"/>
        <v>1.8527538136077024E-2</v>
      </c>
    </row>
    <row r="18" spans="2:13" x14ac:dyDescent="0.25">
      <c r="B18" s="222"/>
      <c r="C18" s="4" t="s">
        <v>11</v>
      </c>
      <c r="D18" s="15" t="s">
        <v>28</v>
      </c>
      <c r="E18" s="7">
        <v>0.32100000000000001</v>
      </c>
      <c r="F18" s="18">
        <v>0.13400000000000001</v>
      </c>
      <c r="G18" s="18">
        <v>0.113</v>
      </c>
      <c r="H18" s="18">
        <v>3.6589999999999998</v>
      </c>
      <c r="I18" s="18">
        <v>1.5149999999999999</v>
      </c>
      <c r="J18" s="7">
        <v>5.2569999999999997</v>
      </c>
      <c r="K18" s="6"/>
      <c r="L18" s="26">
        <f t="shared" si="0"/>
        <v>1.8331666666666664</v>
      </c>
      <c r="M18" s="27">
        <f t="shared" si="1"/>
        <v>0.88092036293035614</v>
      </c>
    </row>
    <row r="19" spans="2:13" x14ac:dyDescent="0.25">
      <c r="B19" s="222"/>
      <c r="C19" s="4" t="s">
        <v>13</v>
      </c>
      <c r="D19" s="15" t="s">
        <v>29</v>
      </c>
      <c r="E19" s="7">
        <v>2.5000000000000001E-2</v>
      </c>
      <c r="F19" s="18">
        <v>0.10299999999999999</v>
      </c>
      <c r="G19" s="18">
        <v>0.23100000000000001</v>
      </c>
      <c r="H19" s="7">
        <v>0.25900000000000001</v>
      </c>
      <c r="I19" s="18">
        <v>0.01</v>
      </c>
      <c r="J19" s="18">
        <v>1.6240000000000001</v>
      </c>
      <c r="K19" s="24">
        <v>0.129</v>
      </c>
      <c r="L19" s="26">
        <f t="shared" si="0"/>
        <v>0.34014285714285719</v>
      </c>
      <c r="M19" s="27">
        <f t="shared" si="1"/>
        <v>0.23422981965823175</v>
      </c>
    </row>
    <row r="20" spans="2:13" x14ac:dyDescent="0.25">
      <c r="B20" s="223"/>
      <c r="C20" s="8" t="s">
        <v>15</v>
      </c>
      <c r="D20" s="19" t="s">
        <v>30</v>
      </c>
      <c r="E20" s="9">
        <v>1.4159999999999999</v>
      </c>
      <c r="F20" s="20">
        <v>3.3000000000000002E-2</v>
      </c>
      <c r="G20" s="20">
        <v>0.154</v>
      </c>
      <c r="H20" s="9">
        <v>1.3340000000000001</v>
      </c>
      <c r="I20" s="20">
        <v>8.5660000000000007</v>
      </c>
      <c r="J20" s="9">
        <v>4.7E-2</v>
      </c>
      <c r="K20" s="25">
        <v>0.68</v>
      </c>
      <c r="L20" s="28">
        <f t="shared" si="0"/>
        <v>1.7471428571428571</v>
      </c>
      <c r="M20" s="29">
        <f t="shared" si="1"/>
        <v>1.2501042561786275</v>
      </c>
    </row>
    <row r="39" spans="2:13" x14ac:dyDescent="0.25">
      <c r="E39" s="221" t="s">
        <v>32</v>
      </c>
      <c r="F39" s="221"/>
      <c r="G39" s="221"/>
      <c r="H39" s="221"/>
      <c r="I39" s="221"/>
      <c r="J39" s="221"/>
      <c r="K39" s="221"/>
    </row>
    <row r="40" spans="2:13" x14ac:dyDescent="0.25">
      <c r="B40" s="1" t="s">
        <v>1</v>
      </c>
      <c r="C40" s="2" t="s">
        <v>2</v>
      </c>
      <c r="D40" s="2" t="s">
        <v>3</v>
      </c>
      <c r="E40" s="2">
        <v>1</v>
      </c>
      <c r="F40" s="2">
        <v>2</v>
      </c>
      <c r="G40" s="2">
        <v>3</v>
      </c>
      <c r="H40" s="2">
        <v>4</v>
      </c>
      <c r="I40" s="2">
        <v>5</v>
      </c>
      <c r="J40" s="2">
        <v>6</v>
      </c>
      <c r="K40" s="3">
        <v>7</v>
      </c>
      <c r="L40" s="1" t="s">
        <v>4</v>
      </c>
      <c r="M40" s="3" t="s">
        <v>5</v>
      </c>
    </row>
    <row r="41" spans="2:13" x14ac:dyDescent="0.25">
      <c r="B41" s="222" t="s">
        <v>6</v>
      </c>
      <c r="C41" s="4" t="s">
        <v>7</v>
      </c>
      <c r="D41" s="4" t="s">
        <v>8</v>
      </c>
      <c r="E41" s="33">
        <v>0.12</v>
      </c>
      <c r="F41" s="33">
        <v>0.35899999999999999</v>
      </c>
      <c r="G41" s="33">
        <v>0.23</v>
      </c>
      <c r="H41" s="33">
        <v>0.13700000000000001</v>
      </c>
      <c r="I41" s="33">
        <v>1.911</v>
      </c>
      <c r="J41" s="33">
        <v>0.11</v>
      </c>
      <c r="K41" s="34">
        <v>0.44700000000000001</v>
      </c>
      <c r="L41" s="35">
        <f t="shared" ref="L41:L55" si="3">AVERAGE(E41:K41)</f>
        <v>0.47342857142857142</v>
      </c>
      <c r="M41" s="35">
        <f t="shared" ref="M41:M55" si="4">STDEVA(E41:K41)/2.44</f>
        <v>0.26506804132821055</v>
      </c>
    </row>
    <row r="42" spans="2:13" x14ac:dyDescent="0.25">
      <c r="B42" s="222"/>
      <c r="C42" s="4" t="s">
        <v>9</v>
      </c>
      <c r="D42" s="4" t="s">
        <v>10</v>
      </c>
      <c r="E42" s="33">
        <v>0.16</v>
      </c>
      <c r="F42" s="33">
        <v>0.11</v>
      </c>
      <c r="G42" s="33">
        <v>0.109</v>
      </c>
      <c r="H42" s="33">
        <v>0.19800000000000001</v>
      </c>
      <c r="I42" s="33">
        <v>0.15</v>
      </c>
      <c r="J42" s="34">
        <v>0.13300000000000001</v>
      </c>
      <c r="K42" s="33">
        <v>0.28699999999999998</v>
      </c>
      <c r="L42" s="35">
        <f t="shared" si="3"/>
        <v>0.16385714285714287</v>
      </c>
      <c r="M42" s="35">
        <f t="shared" si="4"/>
        <v>2.5593629071855181E-2</v>
      </c>
    </row>
    <row r="43" spans="2:13" x14ac:dyDescent="0.25">
      <c r="B43" s="222"/>
      <c r="C43" s="4" t="s">
        <v>11</v>
      </c>
      <c r="D43" s="4" t="s">
        <v>12</v>
      </c>
      <c r="E43" s="33">
        <v>0.15</v>
      </c>
      <c r="F43" s="33">
        <v>0.20300000000000001</v>
      </c>
      <c r="G43" s="33">
        <v>0.14499999999999999</v>
      </c>
      <c r="H43" s="33">
        <v>0.13900000000000001</v>
      </c>
      <c r="I43" s="37">
        <v>0.128</v>
      </c>
      <c r="J43" s="34">
        <v>0.10100000000000001</v>
      </c>
      <c r="K43" s="33">
        <v>0.20899999999999999</v>
      </c>
      <c r="L43" s="35">
        <f t="shared" si="3"/>
        <v>0.15357142857142855</v>
      </c>
      <c r="M43" s="35">
        <f t="shared" si="4"/>
        <v>1.6075915914720174E-2</v>
      </c>
    </row>
    <row r="44" spans="2:13" x14ac:dyDescent="0.25">
      <c r="B44" s="222"/>
      <c r="C44" s="4" t="s">
        <v>13</v>
      </c>
      <c r="D44" s="4" t="s">
        <v>14</v>
      </c>
      <c r="E44" s="33">
        <v>1.829</v>
      </c>
      <c r="F44" s="33">
        <v>0.98399999999999999</v>
      </c>
      <c r="G44" s="33">
        <v>0.13100000000000001</v>
      </c>
      <c r="H44" s="33">
        <v>0.45600000000000002</v>
      </c>
      <c r="I44" s="33">
        <v>0.113</v>
      </c>
      <c r="J44" s="33">
        <v>0.499</v>
      </c>
      <c r="K44" s="36"/>
      <c r="L44" s="35">
        <f t="shared" si="3"/>
        <v>0.66866666666666663</v>
      </c>
      <c r="M44" s="35">
        <f t="shared" si="4"/>
        <v>0.2667194306394669</v>
      </c>
    </row>
    <row r="45" spans="2:13" x14ac:dyDescent="0.25">
      <c r="B45" s="223"/>
      <c r="C45" s="8" t="s">
        <v>15</v>
      </c>
      <c r="D45" s="8" t="s">
        <v>16</v>
      </c>
      <c r="E45" s="33">
        <v>0.28699999999999998</v>
      </c>
      <c r="F45" s="33">
        <v>1.2549999999999999</v>
      </c>
      <c r="G45" s="33">
        <v>0.08</v>
      </c>
      <c r="H45" s="33">
        <v>1.706</v>
      </c>
      <c r="I45" s="37">
        <v>0.441</v>
      </c>
      <c r="J45" s="33">
        <v>0.755</v>
      </c>
      <c r="K45" s="36"/>
      <c r="L45" s="38">
        <f>AVERAGE(E45:K45)</f>
        <v>0.754</v>
      </c>
      <c r="M45" s="35">
        <f t="shared" si="4"/>
        <v>0.25447090616701323</v>
      </c>
    </row>
    <row r="46" spans="2:13" x14ac:dyDescent="0.25">
      <c r="B46" s="224" t="s">
        <v>17</v>
      </c>
      <c r="C46" s="2" t="s">
        <v>7</v>
      </c>
      <c r="D46" s="11" t="s">
        <v>18</v>
      </c>
      <c r="E46" s="33">
        <v>0.158</v>
      </c>
      <c r="F46" s="33">
        <v>0.13</v>
      </c>
      <c r="G46" s="33">
        <v>0.32</v>
      </c>
      <c r="H46" s="33">
        <v>0.12</v>
      </c>
      <c r="I46" s="37">
        <v>0.23400000000000001</v>
      </c>
      <c r="J46" s="33">
        <v>0.13</v>
      </c>
      <c r="K46" s="33">
        <v>0.17499999999999999</v>
      </c>
      <c r="L46" s="38">
        <f t="shared" si="3"/>
        <v>0.18100000000000002</v>
      </c>
      <c r="M46" s="35">
        <f t="shared" si="4"/>
        <v>2.9751012199008216E-2</v>
      </c>
    </row>
    <row r="47" spans="2:13" x14ac:dyDescent="0.25">
      <c r="B47" s="222"/>
      <c r="C47" s="4" t="s">
        <v>9</v>
      </c>
      <c r="D47" s="15" t="s">
        <v>19</v>
      </c>
      <c r="E47" s="33">
        <v>9.3000000000000007</v>
      </c>
      <c r="F47" s="33">
        <v>10.148999999999999</v>
      </c>
      <c r="G47" s="33">
        <v>6.4660000000000002</v>
      </c>
      <c r="H47" s="33">
        <v>0.996</v>
      </c>
      <c r="I47" s="37">
        <v>0.67800000000000005</v>
      </c>
      <c r="J47" s="33">
        <v>7.657</v>
      </c>
      <c r="K47" s="33">
        <v>5.99</v>
      </c>
      <c r="L47" s="38">
        <f t="shared" si="3"/>
        <v>5.8908571428571426</v>
      </c>
      <c r="M47" s="35">
        <f t="shared" si="4"/>
        <v>1.5366340492087236</v>
      </c>
    </row>
    <row r="48" spans="2:13" x14ac:dyDescent="0.25">
      <c r="B48" s="222"/>
      <c r="C48" s="4" t="s">
        <v>11</v>
      </c>
      <c r="D48" s="15" t="s">
        <v>20</v>
      </c>
      <c r="E48" s="33">
        <v>12.54</v>
      </c>
      <c r="F48" s="33">
        <v>3.98</v>
      </c>
      <c r="G48" s="33">
        <v>7.8959999999999999</v>
      </c>
      <c r="H48" s="33">
        <v>1.998</v>
      </c>
      <c r="I48" s="33">
        <v>3.395</v>
      </c>
      <c r="J48" s="33">
        <v>11.5</v>
      </c>
      <c r="K48" s="33">
        <v>6.7759999999999998</v>
      </c>
      <c r="L48" s="38">
        <f t="shared" si="3"/>
        <v>6.8692857142857138</v>
      </c>
      <c r="M48" s="35">
        <f t="shared" si="4"/>
        <v>1.6631756310831314</v>
      </c>
    </row>
    <row r="49" spans="2:31" x14ac:dyDescent="0.25">
      <c r="B49" s="222"/>
      <c r="C49" s="4" t="s">
        <v>13</v>
      </c>
      <c r="D49" s="15" t="s">
        <v>21</v>
      </c>
      <c r="E49" s="33">
        <v>0.81100000000000005</v>
      </c>
      <c r="F49" s="33">
        <v>0.872</v>
      </c>
      <c r="G49" s="33">
        <v>1.1000000000000001</v>
      </c>
      <c r="H49" s="33">
        <v>1.43</v>
      </c>
      <c r="I49" s="33">
        <v>0.153</v>
      </c>
      <c r="J49" s="33">
        <v>4.49</v>
      </c>
      <c r="K49" s="33"/>
      <c r="L49" s="38">
        <f t="shared" si="3"/>
        <v>1.476</v>
      </c>
      <c r="M49" s="35">
        <f t="shared" si="4"/>
        <v>0.62920336070399696</v>
      </c>
    </row>
    <row r="50" spans="2:31" x14ac:dyDescent="0.25">
      <c r="B50" s="223"/>
      <c r="C50" s="8" t="s">
        <v>15</v>
      </c>
      <c r="D50" s="19" t="s">
        <v>22</v>
      </c>
      <c r="E50" s="33">
        <v>1.345</v>
      </c>
      <c r="F50" s="33">
        <v>2.89</v>
      </c>
      <c r="G50" s="33">
        <v>5.431</v>
      </c>
      <c r="H50" s="33">
        <v>8.0079999999999991</v>
      </c>
      <c r="I50" s="37">
        <v>7.992</v>
      </c>
      <c r="J50" s="33">
        <v>1.667</v>
      </c>
      <c r="K50" s="33"/>
      <c r="L50" s="38">
        <f t="shared" si="3"/>
        <v>4.5555000000000003</v>
      </c>
      <c r="M50" s="35">
        <f t="shared" si="4"/>
        <v>1.2420186133161217</v>
      </c>
    </row>
    <row r="51" spans="2:31" x14ac:dyDescent="0.25">
      <c r="B51" s="224" t="s">
        <v>25</v>
      </c>
      <c r="C51" s="2" t="s">
        <v>7</v>
      </c>
      <c r="D51" s="11" t="s">
        <v>26</v>
      </c>
      <c r="E51" s="33">
        <v>340</v>
      </c>
      <c r="F51" s="33">
        <v>56</v>
      </c>
      <c r="G51" s="33">
        <v>180</v>
      </c>
      <c r="H51" s="33">
        <v>31</v>
      </c>
      <c r="I51" s="33">
        <v>8.9969999999999999</v>
      </c>
      <c r="J51" s="33">
        <v>45.32</v>
      </c>
      <c r="K51" s="33">
        <v>122.3</v>
      </c>
      <c r="L51" s="38">
        <f>AVERAGE(E51:K51)</f>
        <v>111.9452857142857</v>
      </c>
      <c r="M51" s="35">
        <f t="shared" si="4"/>
        <v>47.755694911769382</v>
      </c>
    </row>
    <row r="52" spans="2:31" x14ac:dyDescent="0.25">
      <c r="B52" s="222"/>
      <c r="C52" s="4" t="s">
        <v>9</v>
      </c>
      <c r="D52" s="15" t="s">
        <v>27</v>
      </c>
      <c r="E52" s="33">
        <v>110.7</v>
      </c>
      <c r="F52" s="33">
        <v>453.5</v>
      </c>
      <c r="G52" s="33">
        <v>129.69999999999999</v>
      </c>
      <c r="H52" s="33">
        <v>130.80000000000001</v>
      </c>
      <c r="I52" s="33">
        <v>135.69999999999999</v>
      </c>
      <c r="J52" s="33">
        <v>176.1</v>
      </c>
      <c r="K52" s="33">
        <v>170.1</v>
      </c>
      <c r="L52" s="38">
        <f t="shared" si="3"/>
        <v>186.65714285714284</v>
      </c>
      <c r="M52" s="35">
        <f>STDEVA(E52:K52)/2.44</f>
        <v>49.157826461901045</v>
      </c>
    </row>
    <row r="53" spans="2:31" x14ac:dyDescent="0.25">
      <c r="B53" s="222"/>
      <c r="C53" s="4" t="s">
        <v>11</v>
      </c>
      <c r="D53" s="15" t="s">
        <v>28</v>
      </c>
      <c r="E53" s="33">
        <v>1025</v>
      </c>
      <c r="F53" s="33">
        <v>876.9</v>
      </c>
      <c r="G53" s="33">
        <v>3410</v>
      </c>
      <c r="H53" s="33">
        <v>234.5</v>
      </c>
      <c r="I53" s="33">
        <v>150.6</v>
      </c>
      <c r="J53" s="33">
        <v>587.9</v>
      </c>
      <c r="K53" s="33">
        <v>565</v>
      </c>
      <c r="L53" s="38">
        <f t="shared" si="3"/>
        <v>978.55714285714282</v>
      </c>
      <c r="M53" s="35">
        <f t="shared" si="4"/>
        <v>457.81892915692777</v>
      </c>
    </row>
    <row r="54" spans="2:31" x14ac:dyDescent="0.25">
      <c r="B54" s="222"/>
      <c r="C54" s="4" t="s">
        <v>13</v>
      </c>
      <c r="D54" s="15" t="s">
        <v>29</v>
      </c>
      <c r="E54" s="33">
        <v>354.2</v>
      </c>
      <c r="F54" s="33">
        <v>456.8</v>
      </c>
      <c r="G54" s="33">
        <v>157.9</v>
      </c>
      <c r="H54" s="33">
        <v>234.5</v>
      </c>
      <c r="I54" s="37">
        <v>1098</v>
      </c>
      <c r="J54" s="33">
        <v>576.5</v>
      </c>
      <c r="K54" s="33"/>
      <c r="L54" s="38">
        <f t="shared" si="3"/>
        <v>479.65000000000003</v>
      </c>
      <c r="M54" s="35">
        <f t="shared" si="4"/>
        <v>138.57284723032484</v>
      </c>
    </row>
    <row r="55" spans="2:31" x14ac:dyDescent="0.25">
      <c r="B55" s="223"/>
      <c r="C55" s="8" t="s">
        <v>15</v>
      </c>
      <c r="D55" s="19" t="s">
        <v>30</v>
      </c>
      <c r="E55" s="33">
        <v>450.7</v>
      </c>
      <c r="F55" s="33">
        <v>765.8</v>
      </c>
      <c r="G55" s="33">
        <v>189.9</v>
      </c>
      <c r="H55" s="33">
        <v>343.2</v>
      </c>
      <c r="I55" s="33">
        <v>509.1</v>
      </c>
      <c r="J55" s="33">
        <v>455.7</v>
      </c>
      <c r="K55" s="33"/>
      <c r="L55" s="38">
        <f t="shared" si="3"/>
        <v>452.40000000000003</v>
      </c>
      <c r="M55" s="35">
        <f t="shared" si="4"/>
        <v>78.251673305865879</v>
      </c>
    </row>
    <row r="57" spans="2:31" x14ac:dyDescent="0.25">
      <c r="B57" s="224" t="s">
        <v>36</v>
      </c>
      <c r="C57" s="226"/>
      <c r="D57" s="226"/>
      <c r="E57" s="226"/>
      <c r="F57" s="226"/>
      <c r="G57" s="226"/>
      <c r="H57" s="226"/>
      <c r="I57" s="226"/>
      <c r="J57" s="226"/>
      <c r="K57" s="226"/>
      <c r="L57" s="227"/>
    </row>
    <row r="58" spans="2:31" x14ac:dyDescent="0.25">
      <c r="B58" s="223"/>
      <c r="C58" s="228"/>
      <c r="D58" s="228"/>
      <c r="E58" s="228"/>
      <c r="F58" s="228"/>
      <c r="G58" s="228"/>
      <c r="H58" s="228"/>
      <c r="I58" s="228"/>
      <c r="J58" s="228"/>
      <c r="K58" s="228"/>
      <c r="L58" s="229"/>
      <c r="Z58" s="221" t="s">
        <v>23</v>
      </c>
      <c r="AA58" s="221"/>
      <c r="AB58" s="221"/>
      <c r="AC58" s="221"/>
      <c r="AD58" s="221"/>
      <c r="AE58" s="221"/>
    </row>
    <row r="59" spans="2:31" x14ac:dyDescent="0.25">
      <c r="B59" s="1" t="s">
        <v>37</v>
      </c>
      <c r="C59" s="2" t="s">
        <v>2</v>
      </c>
      <c r="D59" s="3" t="s">
        <v>3</v>
      </c>
      <c r="E59" s="69" t="s">
        <v>0</v>
      </c>
      <c r="F59" s="69"/>
      <c r="G59" s="69"/>
      <c r="H59" s="69"/>
      <c r="I59" s="69"/>
      <c r="J59" s="69"/>
      <c r="K59" s="69" t="s">
        <v>4</v>
      </c>
      <c r="L59" s="69" t="s">
        <v>5</v>
      </c>
      <c r="Z59" s="21">
        <v>0.85</v>
      </c>
      <c r="AA59" s="22">
        <v>1.2</v>
      </c>
    </row>
    <row r="60" spans="2:31" x14ac:dyDescent="0.25">
      <c r="B60" s="224" t="s">
        <v>38</v>
      </c>
      <c r="C60" s="2" t="s">
        <v>7</v>
      </c>
      <c r="D60" s="3" t="s">
        <v>8</v>
      </c>
      <c r="E60" s="34">
        <v>0.24</v>
      </c>
      <c r="F60" s="34">
        <v>0.222</v>
      </c>
      <c r="G60" s="34">
        <v>0.22500000000000001</v>
      </c>
      <c r="H60" s="34">
        <v>0.22600000000000001</v>
      </c>
      <c r="I60" s="34">
        <v>0.70899999999999996</v>
      </c>
      <c r="J60" s="34"/>
      <c r="K60" s="35">
        <v>0.32439999999999997</v>
      </c>
      <c r="L60" s="35">
        <v>8.7799988520348121E-2</v>
      </c>
      <c r="Z60" s="22">
        <f t="shared" ref="Z60:AA63" si="5">Z59+1</f>
        <v>1.85</v>
      </c>
      <c r="AA60" s="22">
        <f t="shared" si="5"/>
        <v>2.2000000000000002</v>
      </c>
    </row>
    <row r="61" spans="2:31" x14ac:dyDescent="0.25">
      <c r="B61" s="222"/>
      <c r="C61" s="4" t="s">
        <v>9</v>
      </c>
      <c r="D61" s="5" t="s">
        <v>10</v>
      </c>
      <c r="E61" s="34">
        <v>0.24099999999999999</v>
      </c>
      <c r="F61" s="34">
        <v>0.1</v>
      </c>
      <c r="G61" s="34">
        <v>0.12</v>
      </c>
      <c r="H61" s="34">
        <v>1.21</v>
      </c>
      <c r="I61" s="34">
        <v>1.399</v>
      </c>
      <c r="J61" s="34"/>
      <c r="K61" s="35">
        <v>0.61399999999999999</v>
      </c>
      <c r="L61" s="35">
        <v>0.25965744903073973</v>
      </c>
      <c r="Z61" s="22">
        <f t="shared" si="5"/>
        <v>2.85</v>
      </c>
      <c r="AA61" s="22">
        <f t="shared" si="5"/>
        <v>3.2</v>
      </c>
    </row>
    <row r="62" spans="2:31" x14ac:dyDescent="0.25">
      <c r="B62" s="222"/>
      <c r="C62" s="4" t="s">
        <v>11</v>
      </c>
      <c r="D62" s="5" t="s">
        <v>12</v>
      </c>
      <c r="E62" s="34">
        <v>0.1</v>
      </c>
      <c r="F62" s="34">
        <v>0.33500000000000002</v>
      </c>
      <c r="G62" s="34">
        <v>0.125</v>
      </c>
      <c r="H62" s="34">
        <v>0.11</v>
      </c>
      <c r="I62" s="34">
        <v>0.23499999999999999</v>
      </c>
      <c r="J62" s="34"/>
      <c r="K62" s="35">
        <v>0.18099999999999999</v>
      </c>
      <c r="L62" s="35">
        <v>4.1509421460324478E-2</v>
      </c>
      <c r="Z62" s="22">
        <f t="shared" si="5"/>
        <v>3.85</v>
      </c>
      <c r="AA62" s="22">
        <f t="shared" si="5"/>
        <v>4.2</v>
      </c>
    </row>
    <row r="63" spans="2:31" x14ac:dyDescent="0.25">
      <c r="B63" s="222"/>
      <c r="C63" s="4" t="s">
        <v>13</v>
      </c>
      <c r="D63" s="5" t="s">
        <v>14</v>
      </c>
      <c r="E63" s="34">
        <v>0.1</v>
      </c>
      <c r="F63" s="34">
        <v>0.1</v>
      </c>
      <c r="G63" s="34">
        <v>0.11</v>
      </c>
      <c r="H63" s="34">
        <v>0.12</v>
      </c>
      <c r="I63" s="34">
        <v>0.25</v>
      </c>
      <c r="J63" s="34"/>
      <c r="K63" s="35">
        <v>0.13599999999999998</v>
      </c>
      <c r="L63" s="35">
        <v>2.623064328662798E-2</v>
      </c>
      <c r="Z63" s="22">
        <f t="shared" si="5"/>
        <v>4.8499999999999996</v>
      </c>
      <c r="AA63" s="22">
        <f t="shared" si="5"/>
        <v>5.2</v>
      </c>
    </row>
    <row r="64" spans="2:31" x14ac:dyDescent="0.25">
      <c r="B64" s="223"/>
      <c r="C64" s="8" t="s">
        <v>15</v>
      </c>
      <c r="D64" s="68" t="s">
        <v>16</v>
      </c>
      <c r="E64" s="34">
        <v>0.125</v>
      </c>
      <c r="F64" s="34">
        <v>0.1</v>
      </c>
      <c r="G64" s="34">
        <v>0.12</v>
      </c>
      <c r="H64" s="34">
        <v>0.50700000000000001</v>
      </c>
      <c r="I64" s="34">
        <v>0.25800000000000001</v>
      </c>
      <c r="J64" s="34"/>
      <c r="K64" s="35">
        <v>0.22199999999999998</v>
      </c>
      <c r="L64" s="35">
        <v>6.9871661968133353E-2</v>
      </c>
    </row>
    <row r="65" spans="2:12" x14ac:dyDescent="0.25">
      <c r="B65" s="224" t="s">
        <v>17</v>
      </c>
      <c r="C65" s="2" t="s">
        <v>7</v>
      </c>
      <c r="D65" s="3" t="s">
        <v>18</v>
      </c>
      <c r="E65" s="34">
        <v>0.39300000000000002</v>
      </c>
      <c r="F65" s="34">
        <v>0.1</v>
      </c>
      <c r="G65" s="34">
        <v>0.11</v>
      </c>
      <c r="H65" s="34">
        <v>0.12</v>
      </c>
      <c r="I65" s="34">
        <v>0.13</v>
      </c>
      <c r="J65" s="34">
        <v>3.7869999999999999</v>
      </c>
      <c r="K65" s="35">
        <v>0.77333333333333332</v>
      </c>
      <c r="L65" s="35">
        <v>0.60432844746401915</v>
      </c>
    </row>
    <row r="66" spans="2:12" x14ac:dyDescent="0.25">
      <c r="B66" s="222"/>
      <c r="C66" s="4" t="s">
        <v>9</v>
      </c>
      <c r="D66" s="5" t="s">
        <v>19</v>
      </c>
      <c r="E66" s="34">
        <v>0.32600000000000001</v>
      </c>
      <c r="F66" s="34">
        <v>2.1440000000000001</v>
      </c>
      <c r="G66" s="34">
        <v>2.3439999999999999</v>
      </c>
      <c r="H66" s="34">
        <v>0.109</v>
      </c>
      <c r="I66" s="34">
        <v>0.5</v>
      </c>
      <c r="J66" s="34">
        <v>0.1</v>
      </c>
      <c r="K66" s="35">
        <v>0.92049999999999998</v>
      </c>
      <c r="L66" s="35">
        <v>0.42359825922033018</v>
      </c>
    </row>
    <row r="67" spans="2:12" x14ac:dyDescent="0.25">
      <c r="B67" s="222"/>
      <c r="C67" s="4" t="s">
        <v>11</v>
      </c>
      <c r="D67" s="5" t="s">
        <v>20</v>
      </c>
      <c r="E67" s="34">
        <v>1.1850000000000001</v>
      </c>
      <c r="F67" s="34">
        <v>10.74</v>
      </c>
      <c r="G67" s="34">
        <v>0.40200000000000002</v>
      </c>
      <c r="H67" s="34">
        <v>1.399</v>
      </c>
      <c r="I67" s="34">
        <v>2.1429999999999998</v>
      </c>
      <c r="J67" s="34">
        <v>2.95</v>
      </c>
      <c r="K67" s="35">
        <v>3.1364999999999998</v>
      </c>
      <c r="L67" s="35">
        <v>1.5610821383681879</v>
      </c>
    </row>
    <row r="68" spans="2:12" x14ac:dyDescent="0.25">
      <c r="B68" s="222"/>
      <c r="C68" s="4" t="s">
        <v>13</v>
      </c>
      <c r="D68" s="5" t="s">
        <v>21</v>
      </c>
      <c r="E68" s="34">
        <v>0.28000000000000003</v>
      </c>
      <c r="F68" s="34">
        <v>0.1</v>
      </c>
      <c r="G68" s="34">
        <v>1.375</v>
      </c>
      <c r="H68" s="34">
        <v>2.4</v>
      </c>
      <c r="I68" s="34">
        <v>2.3029999999999999</v>
      </c>
      <c r="J68" s="34">
        <v>1.1499999999999999</v>
      </c>
      <c r="K68" s="35">
        <v>1.2679999999999998</v>
      </c>
      <c r="L68" s="35">
        <v>0.39650240953410032</v>
      </c>
    </row>
    <row r="69" spans="2:12" x14ac:dyDescent="0.25">
      <c r="B69" s="223"/>
      <c r="C69" s="8" t="s">
        <v>15</v>
      </c>
      <c r="D69" s="68" t="s">
        <v>22</v>
      </c>
      <c r="E69" s="34">
        <v>1.68</v>
      </c>
      <c r="F69" s="34">
        <v>0.72299999999999998</v>
      </c>
      <c r="G69" s="34">
        <v>1.86</v>
      </c>
      <c r="H69" s="34">
        <v>0.216</v>
      </c>
      <c r="I69" s="34">
        <v>3.8290000000000002</v>
      </c>
      <c r="J69" s="34">
        <v>4.7770000000000001</v>
      </c>
      <c r="K69" s="35">
        <v>2.1808333333333336</v>
      </c>
      <c r="L69" s="35">
        <v>0.7254785051965027</v>
      </c>
    </row>
    <row r="70" spans="2:12" x14ac:dyDescent="0.25">
      <c r="B70" s="222" t="s">
        <v>25</v>
      </c>
      <c r="C70" s="4" t="s">
        <v>7</v>
      </c>
      <c r="D70" s="5" t="s">
        <v>26</v>
      </c>
      <c r="E70" s="70">
        <v>0.98799999999999999</v>
      </c>
      <c r="F70" s="70">
        <v>0.1</v>
      </c>
      <c r="G70" s="70">
        <v>1.117</v>
      </c>
      <c r="H70" s="70">
        <v>0.29199999999999998</v>
      </c>
      <c r="I70" s="70">
        <v>1.4019999999999999</v>
      </c>
      <c r="J70" s="70">
        <v>0.1</v>
      </c>
      <c r="K70" s="71">
        <v>0.66649999999999998</v>
      </c>
      <c r="L70" s="71">
        <v>0.2330013504705846</v>
      </c>
    </row>
    <row r="71" spans="2:12" x14ac:dyDescent="0.25">
      <c r="B71" s="222"/>
      <c r="C71" s="4" t="s">
        <v>9</v>
      </c>
      <c r="D71" s="5" t="s">
        <v>27</v>
      </c>
      <c r="E71" s="34">
        <v>0.16700000000000001</v>
      </c>
      <c r="F71" s="34">
        <v>15.234999999999999</v>
      </c>
      <c r="G71" s="34">
        <v>10.196</v>
      </c>
      <c r="H71" s="34">
        <v>17.32</v>
      </c>
      <c r="I71" s="34">
        <v>8.3409999999999993</v>
      </c>
      <c r="J71" s="34">
        <v>1.58</v>
      </c>
      <c r="K71" s="35">
        <v>8.8064999999999998</v>
      </c>
      <c r="L71" s="35">
        <v>2.8443794069613006</v>
      </c>
    </row>
    <row r="72" spans="2:12" x14ac:dyDescent="0.25">
      <c r="B72" s="222"/>
      <c r="C72" s="4" t="s">
        <v>11</v>
      </c>
      <c r="D72" s="5" t="s">
        <v>28</v>
      </c>
      <c r="E72" s="34">
        <v>11.926</v>
      </c>
      <c r="F72" s="34">
        <v>1.98</v>
      </c>
      <c r="G72" s="34">
        <v>15.366</v>
      </c>
      <c r="H72" s="34">
        <v>3.4870000000000001</v>
      </c>
      <c r="I72" s="34">
        <v>0.40200000000000002</v>
      </c>
      <c r="J72" s="34">
        <v>2.62</v>
      </c>
      <c r="K72" s="35">
        <v>5.9634999999999998</v>
      </c>
      <c r="L72" s="35">
        <v>2.5032690762890177</v>
      </c>
    </row>
    <row r="73" spans="2:12" x14ac:dyDescent="0.25">
      <c r="B73" s="222"/>
      <c r="C73" s="4" t="s">
        <v>13</v>
      </c>
      <c r="D73" s="5" t="s">
        <v>29</v>
      </c>
      <c r="E73" s="34">
        <v>15.38</v>
      </c>
      <c r="F73" s="34">
        <v>10.51</v>
      </c>
      <c r="G73" s="34">
        <v>5.891</v>
      </c>
      <c r="H73" s="34">
        <v>0.84099999999999997</v>
      </c>
      <c r="I73" s="34">
        <v>2.133</v>
      </c>
      <c r="J73" s="34">
        <v>2.4</v>
      </c>
      <c r="K73" s="35">
        <v>6.1924999999999999</v>
      </c>
      <c r="L73" s="35">
        <v>2.3279123251143736</v>
      </c>
    </row>
    <row r="74" spans="2:12" x14ac:dyDescent="0.25">
      <c r="B74" s="223"/>
      <c r="C74" s="8" t="s">
        <v>15</v>
      </c>
      <c r="D74" s="68" t="s">
        <v>30</v>
      </c>
      <c r="E74" s="34">
        <v>0.26400000000000001</v>
      </c>
      <c r="F74" s="34">
        <v>0.997</v>
      </c>
      <c r="G74" s="34">
        <v>1.9970000000000001</v>
      </c>
      <c r="H74" s="34">
        <v>1.4770000000000001</v>
      </c>
      <c r="I74" s="34">
        <v>5.48</v>
      </c>
      <c r="J74" s="34">
        <v>4.57</v>
      </c>
      <c r="K74" s="35">
        <v>2.4641666666666668</v>
      </c>
      <c r="L74" s="35">
        <v>0.85062318989654984</v>
      </c>
    </row>
    <row r="80" spans="2:12" x14ac:dyDescent="0.25">
      <c r="E80" s="221" t="s">
        <v>33</v>
      </c>
      <c r="F80" s="221"/>
      <c r="G80" s="221"/>
      <c r="H80" s="221"/>
      <c r="I80" s="221"/>
      <c r="J80" s="221"/>
      <c r="K80" s="221"/>
    </row>
    <row r="81" spans="2:13" x14ac:dyDescent="0.25">
      <c r="B81" s="34" t="s">
        <v>1</v>
      </c>
      <c r="C81" s="34" t="s">
        <v>2</v>
      </c>
      <c r="D81" s="34" t="s">
        <v>3</v>
      </c>
      <c r="E81" s="34">
        <v>1</v>
      </c>
      <c r="F81" s="34">
        <v>2</v>
      </c>
      <c r="G81" s="34">
        <v>3</v>
      </c>
      <c r="H81" s="34">
        <v>4</v>
      </c>
      <c r="I81" s="34">
        <v>5</v>
      </c>
      <c r="J81" s="2">
        <v>6</v>
      </c>
      <c r="K81" s="3">
        <v>7</v>
      </c>
      <c r="L81" s="1" t="s">
        <v>4</v>
      </c>
      <c r="M81" s="3" t="s">
        <v>5</v>
      </c>
    </row>
    <row r="82" spans="2:13" x14ac:dyDescent="0.25">
      <c r="B82" s="230" t="s">
        <v>6</v>
      </c>
      <c r="C82" s="34" t="s">
        <v>7</v>
      </c>
      <c r="D82" s="34" t="s">
        <v>8</v>
      </c>
      <c r="E82" s="35">
        <v>34.020322580645164</v>
      </c>
      <c r="F82" s="35">
        <v>2.5896860986547088</v>
      </c>
      <c r="G82" s="35">
        <v>2.8398314014752368</v>
      </c>
      <c r="H82" s="35">
        <v>2.2908232118758436</v>
      </c>
      <c r="I82" s="33">
        <v>11.67</v>
      </c>
      <c r="J82" s="33"/>
      <c r="K82" s="34"/>
      <c r="L82" s="35">
        <f t="shared" ref="L82:L87" si="6">AVERAGE(E82:K82)</f>
        <v>10.682132658530191</v>
      </c>
      <c r="M82" s="35">
        <f t="shared" ref="M82:M87" si="7">STDEVA(E82:K82)/2.44</f>
        <v>5.5858507488092011</v>
      </c>
    </row>
    <row r="83" spans="2:13" x14ac:dyDescent="0.25">
      <c r="B83" s="230"/>
      <c r="C83" s="34" t="s">
        <v>11</v>
      </c>
      <c r="D83" s="34" t="s">
        <v>12</v>
      </c>
      <c r="E83" s="35">
        <v>51.670015788718246</v>
      </c>
      <c r="F83" s="35">
        <v>28.849009900990097</v>
      </c>
      <c r="G83" s="35">
        <v>4.8624390243902447</v>
      </c>
      <c r="H83" s="35">
        <v>7.3598304186539476</v>
      </c>
      <c r="I83" s="37">
        <v>22.13</v>
      </c>
      <c r="J83" s="34"/>
      <c r="K83" s="33"/>
      <c r="L83" s="35">
        <f t="shared" si="6"/>
        <v>22.974259026550506</v>
      </c>
      <c r="M83" s="35">
        <f t="shared" si="7"/>
        <v>7.7504549345777489</v>
      </c>
    </row>
    <row r="84" spans="2:13" x14ac:dyDescent="0.25">
      <c r="B84" s="230" t="s">
        <v>17</v>
      </c>
      <c r="C84" s="34" t="s">
        <v>7</v>
      </c>
      <c r="D84" s="39" t="s">
        <v>18</v>
      </c>
      <c r="E84" s="35">
        <v>40.648801369863016</v>
      </c>
      <c r="F84" s="35">
        <v>2.6391456384084679</v>
      </c>
      <c r="G84" s="35">
        <v>4.5124284395198524</v>
      </c>
      <c r="H84" s="35">
        <v>20.042086675005518</v>
      </c>
      <c r="I84" s="37">
        <v>15.67</v>
      </c>
      <c r="J84" s="33"/>
      <c r="K84" s="33"/>
      <c r="L84" s="38">
        <f t="shared" si="6"/>
        <v>16.70249242455937</v>
      </c>
      <c r="M84" s="35">
        <f t="shared" si="7"/>
        <v>6.2559432413335712</v>
      </c>
    </row>
    <row r="85" spans="2:13" x14ac:dyDescent="0.25">
      <c r="B85" s="230"/>
      <c r="C85" s="34" t="s">
        <v>11</v>
      </c>
      <c r="D85" s="39" t="s">
        <v>20</v>
      </c>
      <c r="E85" s="35">
        <v>77.090084251458208</v>
      </c>
      <c r="F85" s="35">
        <v>63.378498163859696</v>
      </c>
      <c r="G85" s="35">
        <v>81.32340052585451</v>
      </c>
      <c r="H85" s="35">
        <v>21.938131699846863</v>
      </c>
      <c r="I85" s="33">
        <v>15.1</v>
      </c>
      <c r="J85" s="33"/>
      <c r="K85" s="33"/>
      <c r="L85" s="38">
        <f t="shared" si="6"/>
        <v>51.76602292820386</v>
      </c>
      <c r="M85" s="35">
        <f t="shared" si="7"/>
        <v>12.770679499772548</v>
      </c>
    </row>
    <row r="86" spans="2:13" x14ac:dyDescent="0.25">
      <c r="B86" s="230" t="s">
        <v>25</v>
      </c>
      <c r="C86" s="34" t="s">
        <v>7</v>
      </c>
      <c r="D86" s="39" t="s">
        <v>26</v>
      </c>
      <c r="E86" s="40">
        <v>10.501829328586968</v>
      </c>
      <c r="F86" s="40">
        <v>0.73170731707317072</v>
      </c>
      <c r="G86" s="40">
        <v>37.548525595659356</v>
      </c>
      <c r="H86" s="40">
        <v>14.979962857980647</v>
      </c>
      <c r="I86" s="33">
        <v>15.567</v>
      </c>
      <c r="J86" s="33"/>
      <c r="K86" s="33"/>
      <c r="L86" s="38">
        <f t="shared" si="6"/>
        <v>15.865805019860028</v>
      </c>
      <c r="M86" s="35">
        <f t="shared" si="7"/>
        <v>5.53213232633082</v>
      </c>
    </row>
    <row r="87" spans="2:13" x14ac:dyDescent="0.25">
      <c r="B87" s="230"/>
      <c r="C87" s="34" t="s">
        <v>11</v>
      </c>
      <c r="D87" s="39" t="s">
        <v>28</v>
      </c>
      <c r="E87" s="35">
        <v>25.097613476836599</v>
      </c>
      <c r="F87" s="35">
        <v>17.990485800778437</v>
      </c>
      <c r="G87" s="35">
        <v>36.346973572037498</v>
      </c>
      <c r="H87" s="35">
        <v>21.938131699846863</v>
      </c>
      <c r="I87" s="33">
        <v>15.65</v>
      </c>
      <c r="J87" s="33"/>
      <c r="K87" s="33"/>
      <c r="L87" s="38">
        <f t="shared" si="6"/>
        <v>23.404640909899879</v>
      </c>
      <c r="M87" s="35">
        <f t="shared" si="7"/>
        <v>3.3166875326701484</v>
      </c>
    </row>
    <row r="96" spans="2:13" x14ac:dyDescent="0.25">
      <c r="E96" s="221" t="s">
        <v>34</v>
      </c>
      <c r="F96" s="221"/>
      <c r="G96" s="221"/>
      <c r="H96" s="221"/>
      <c r="I96" s="221"/>
      <c r="J96" s="221"/>
      <c r="K96" s="221"/>
    </row>
    <row r="97" spans="2:13" x14ac:dyDescent="0.25">
      <c r="B97" s="34" t="s">
        <v>1</v>
      </c>
      <c r="C97" s="34" t="s">
        <v>2</v>
      </c>
      <c r="D97" s="34" t="s">
        <v>3</v>
      </c>
      <c r="E97" s="34">
        <v>1</v>
      </c>
      <c r="F97" s="34">
        <v>2</v>
      </c>
      <c r="G97" s="34">
        <v>3</v>
      </c>
      <c r="H97" s="34">
        <v>4</v>
      </c>
      <c r="I97" s="34">
        <v>5</v>
      </c>
      <c r="J97" s="2">
        <v>6</v>
      </c>
      <c r="K97" s="3">
        <v>7</v>
      </c>
      <c r="L97" s="1" t="s">
        <v>4</v>
      </c>
      <c r="M97" s="3" t="s">
        <v>5</v>
      </c>
    </row>
    <row r="98" spans="2:13" x14ac:dyDescent="0.25">
      <c r="B98" s="230" t="s">
        <v>6</v>
      </c>
      <c r="C98" s="34" t="s">
        <v>7</v>
      </c>
      <c r="D98" s="34" t="s">
        <v>8</v>
      </c>
      <c r="E98" s="35">
        <v>0.84838709677419355</v>
      </c>
      <c r="F98" s="35">
        <v>0.11210762331838565</v>
      </c>
      <c r="G98" s="35">
        <v>6.6385669125395161E-2</v>
      </c>
      <c r="H98" s="35">
        <v>0.38573999100314887</v>
      </c>
      <c r="I98" s="33">
        <v>0.32100000000000001</v>
      </c>
      <c r="J98" s="33"/>
      <c r="K98" s="34"/>
      <c r="L98" s="35">
        <f t="shared" ref="L98:L103" si="8">AVERAGE(E98:K98)</f>
        <v>0.34672407604422462</v>
      </c>
      <c r="M98" s="35">
        <f t="shared" ref="M98:M103" si="9">STDEVA(E98:K98)/2.44</f>
        <v>0.12755785569289402</v>
      </c>
    </row>
    <row r="99" spans="2:13" x14ac:dyDescent="0.25">
      <c r="B99" s="230"/>
      <c r="C99" s="34" t="s">
        <v>11</v>
      </c>
      <c r="D99" s="34" t="s">
        <v>12</v>
      </c>
      <c r="E99" s="35">
        <v>2.6276938218950563</v>
      </c>
      <c r="F99" s="35">
        <v>0.43316831683168316</v>
      </c>
      <c r="G99" s="35">
        <v>1.2863595302619693</v>
      </c>
      <c r="H99" s="35">
        <v>0.38155802861685212</v>
      </c>
      <c r="I99" s="37">
        <v>1.2370000000000001</v>
      </c>
      <c r="J99" s="34"/>
      <c r="K99" s="33"/>
      <c r="L99" s="35">
        <f t="shared" si="8"/>
        <v>1.1931559395211122</v>
      </c>
      <c r="M99" s="35">
        <f t="shared" si="9"/>
        <v>0.37252162424210727</v>
      </c>
    </row>
    <row r="100" spans="2:13" x14ac:dyDescent="0.25">
      <c r="B100" s="230" t="s">
        <v>17</v>
      </c>
      <c r="C100" s="34" t="s">
        <v>7</v>
      </c>
      <c r="D100" s="39" t="s">
        <v>18</v>
      </c>
      <c r="E100" s="35">
        <v>0.23406701708278579</v>
      </c>
      <c r="F100" s="35">
        <v>9.3192133131618768E-2</v>
      </c>
      <c r="G100" s="35">
        <v>1.9433681073025335</v>
      </c>
      <c r="H100" s="35">
        <v>0.17222444089456868</v>
      </c>
      <c r="I100" s="33">
        <v>0.76</v>
      </c>
      <c r="J100" s="33"/>
      <c r="K100" s="33"/>
      <c r="L100" s="38">
        <f t="shared" si="8"/>
        <v>0.64057033968230148</v>
      </c>
      <c r="M100" s="35">
        <f t="shared" si="9"/>
        <v>0.31717718589432126</v>
      </c>
    </row>
    <row r="101" spans="2:13" x14ac:dyDescent="0.25">
      <c r="B101" s="230"/>
      <c r="C101" s="34" t="s">
        <v>11</v>
      </c>
      <c r="D101" s="39" t="s">
        <v>20</v>
      </c>
      <c r="E101" s="35">
        <v>17.669270833333336</v>
      </c>
      <c r="F101" s="35">
        <v>0.91369811628475905</v>
      </c>
      <c r="G101" s="35">
        <v>6.8538468752930877</v>
      </c>
      <c r="H101" s="35">
        <v>9.3123043660653781</v>
      </c>
      <c r="I101" s="34">
        <v>10.35</v>
      </c>
      <c r="J101" s="33"/>
      <c r="K101" s="33"/>
      <c r="L101" s="38">
        <f t="shared" si="8"/>
        <v>9.0198240381953134</v>
      </c>
      <c r="M101" s="35">
        <f t="shared" si="9"/>
        <v>2.4850785656441148</v>
      </c>
    </row>
    <row r="102" spans="2:13" x14ac:dyDescent="0.25">
      <c r="B102" s="230" t="s">
        <v>25</v>
      </c>
      <c r="C102" s="34" t="s">
        <v>7</v>
      </c>
      <c r="D102" s="39" t="s">
        <v>26</v>
      </c>
      <c r="E102" s="35">
        <v>5.4004746366063481</v>
      </c>
      <c r="F102" s="35">
        <v>4.878048780487805E-2</v>
      </c>
      <c r="G102" s="35">
        <v>4.9273885350318478</v>
      </c>
      <c r="H102" s="35">
        <v>4.6793079855341606</v>
      </c>
      <c r="I102" s="41">
        <v>3.7</v>
      </c>
      <c r="J102" s="33"/>
      <c r="K102" s="33"/>
      <c r="L102" s="38">
        <f t="shared" si="8"/>
        <v>3.7511903289954467</v>
      </c>
      <c r="M102" s="35">
        <f t="shared" si="9"/>
        <v>0.88555517929403593</v>
      </c>
    </row>
    <row r="103" spans="2:13" x14ac:dyDescent="0.25">
      <c r="B103" s="230"/>
      <c r="C103" s="34" t="s">
        <v>11</v>
      </c>
      <c r="D103" s="39" t="s">
        <v>28</v>
      </c>
      <c r="E103" s="35">
        <v>22.916396629941673</v>
      </c>
      <c r="F103" s="35">
        <v>16.088387995441305</v>
      </c>
      <c r="G103" s="35">
        <v>14.040315512708151</v>
      </c>
      <c r="H103" s="34">
        <v>17.5</v>
      </c>
      <c r="I103" s="34">
        <v>9.1</v>
      </c>
      <c r="J103" s="33"/>
      <c r="K103" s="33"/>
      <c r="L103" s="38">
        <f t="shared" si="8"/>
        <v>15.929020027618225</v>
      </c>
      <c r="M103" s="35">
        <f t="shared" si="9"/>
        <v>2.0646905566016969</v>
      </c>
    </row>
    <row r="111" spans="2:13" x14ac:dyDescent="0.25">
      <c r="E111" s="221" t="s">
        <v>35</v>
      </c>
      <c r="F111" s="221"/>
      <c r="G111" s="221"/>
      <c r="H111" s="221"/>
      <c r="I111" s="221"/>
      <c r="J111" s="221"/>
      <c r="K111" s="221"/>
    </row>
    <row r="112" spans="2:13" x14ac:dyDescent="0.25">
      <c r="B112" s="34" t="s">
        <v>1</v>
      </c>
      <c r="C112" s="34" t="s">
        <v>2</v>
      </c>
      <c r="D112" s="34" t="s">
        <v>3</v>
      </c>
      <c r="E112" s="34">
        <v>1</v>
      </c>
      <c r="F112" s="34">
        <v>2</v>
      </c>
      <c r="G112" s="34">
        <v>3</v>
      </c>
      <c r="H112" s="34">
        <v>4</v>
      </c>
      <c r="I112" s="34">
        <v>5</v>
      </c>
      <c r="J112" s="2">
        <v>6</v>
      </c>
      <c r="K112" s="3">
        <v>7</v>
      </c>
      <c r="L112" s="1" t="s">
        <v>4</v>
      </c>
      <c r="M112" s="3" t="s">
        <v>5</v>
      </c>
    </row>
    <row r="113" spans="2:13" x14ac:dyDescent="0.25">
      <c r="B113" s="230" t="s">
        <v>6</v>
      </c>
      <c r="C113" s="34" t="s">
        <v>7</v>
      </c>
      <c r="D113" s="34" t="s">
        <v>8</v>
      </c>
      <c r="E113" s="35">
        <v>35.971612903225811</v>
      </c>
      <c r="F113" s="35">
        <v>5.0448430493273539</v>
      </c>
      <c r="G113" s="35">
        <v>2.6628029504741835</v>
      </c>
      <c r="H113" s="35">
        <v>13.516644174538913</v>
      </c>
      <c r="I113" s="33">
        <v>10.87</v>
      </c>
      <c r="J113" s="33"/>
      <c r="K113" s="34"/>
      <c r="L113" s="35">
        <f t="shared" ref="L113:L118" si="10">AVERAGE(E113:K113)</f>
        <v>13.613180615513253</v>
      </c>
      <c r="M113" s="35">
        <f t="shared" ref="M113:M118" si="11">STDEVA(E113:K113)/2.44</f>
        <v>5.4245679055773568</v>
      </c>
    </row>
    <row r="114" spans="2:13" x14ac:dyDescent="0.25">
      <c r="B114" s="230"/>
      <c r="C114" s="34" t="s">
        <v>11</v>
      </c>
      <c r="D114" s="34" t="s">
        <v>12</v>
      </c>
      <c r="E114" s="35">
        <v>198.74920543788062</v>
      </c>
      <c r="F114" s="35">
        <v>27.982673267326735</v>
      </c>
      <c r="G114" s="35">
        <v>17.674579945799458</v>
      </c>
      <c r="H114" s="35">
        <v>26.564917859035507</v>
      </c>
      <c r="I114" s="37">
        <v>50.54</v>
      </c>
      <c r="J114" s="34"/>
      <c r="K114" s="33"/>
      <c r="L114" s="35">
        <f t="shared" si="10"/>
        <v>64.302275302008468</v>
      </c>
      <c r="M114" s="35">
        <f t="shared" si="11"/>
        <v>31.200572882212455</v>
      </c>
    </row>
    <row r="115" spans="2:13" x14ac:dyDescent="0.25">
      <c r="B115" s="230" t="s">
        <v>17</v>
      </c>
      <c r="C115" s="34" t="s">
        <v>7</v>
      </c>
      <c r="D115" s="39" t="s">
        <v>18</v>
      </c>
      <c r="E115" s="35">
        <v>14.52791095890411</v>
      </c>
      <c r="F115" s="35">
        <v>8.5878650411114261</v>
      </c>
      <c r="G115" s="35">
        <v>56.387590027700831</v>
      </c>
      <c r="H115" s="35">
        <v>54.057832389081014</v>
      </c>
      <c r="I115" s="33">
        <v>25.6</v>
      </c>
      <c r="J115" s="33"/>
      <c r="K115" s="33"/>
      <c r="L115" s="38">
        <f t="shared" si="10"/>
        <v>31.832239683359472</v>
      </c>
      <c r="M115" s="35">
        <f t="shared" si="11"/>
        <v>9.1079640238761712</v>
      </c>
    </row>
    <row r="116" spans="2:13" x14ac:dyDescent="0.25">
      <c r="B116" s="230"/>
      <c r="C116" s="34" t="s">
        <v>11</v>
      </c>
      <c r="D116" s="39" t="s">
        <v>20</v>
      </c>
      <c r="E116" s="40">
        <v>9.6954609265325224</v>
      </c>
      <c r="F116" s="40">
        <v>20.441112872999856</v>
      </c>
      <c r="G116" s="40">
        <v>85.873827791986358</v>
      </c>
      <c r="H116" s="40">
        <v>91.16416539050536</v>
      </c>
      <c r="I116" s="34">
        <v>40.340000000000003</v>
      </c>
      <c r="J116" s="33"/>
      <c r="K116" s="33"/>
      <c r="L116" s="38">
        <f t="shared" si="10"/>
        <v>49.502913396404821</v>
      </c>
      <c r="M116" s="35">
        <f t="shared" si="11"/>
        <v>15.295842752337418</v>
      </c>
    </row>
    <row r="117" spans="2:13" x14ac:dyDescent="0.25">
      <c r="B117" s="230" t="s">
        <v>25</v>
      </c>
      <c r="C117" s="34" t="s">
        <v>7</v>
      </c>
      <c r="D117" s="39" t="s">
        <v>26</v>
      </c>
      <c r="E117" s="35">
        <v>6.9395827153169183</v>
      </c>
      <c r="F117" s="35">
        <v>0.94308943089430897</v>
      </c>
      <c r="G117" s="35">
        <v>22.173248407643314</v>
      </c>
      <c r="H117" s="35">
        <v>10.038119440914867</v>
      </c>
      <c r="I117" s="41">
        <v>12.33</v>
      </c>
      <c r="J117" s="33"/>
      <c r="K117" s="33"/>
      <c r="L117" s="38">
        <f t="shared" si="10"/>
        <v>10.484807998953881</v>
      </c>
      <c r="M117" s="35">
        <f t="shared" si="11"/>
        <v>3.1998521272787501</v>
      </c>
    </row>
    <row r="118" spans="2:13" x14ac:dyDescent="0.25">
      <c r="B118" s="230"/>
      <c r="C118" s="34" t="s">
        <v>11</v>
      </c>
      <c r="D118" s="39" t="s">
        <v>28</v>
      </c>
      <c r="E118" s="40">
        <v>65.210628645495788</v>
      </c>
      <c r="F118" s="40">
        <v>173.97745979485882</v>
      </c>
      <c r="G118" s="40">
        <v>161.7791411042945</v>
      </c>
      <c r="H118" s="34">
        <v>95.01</v>
      </c>
      <c r="I118" s="34">
        <v>77.08</v>
      </c>
      <c r="J118" s="33"/>
      <c r="K118" s="33"/>
      <c r="L118" s="38">
        <f t="shared" si="10"/>
        <v>114.61144590892982</v>
      </c>
      <c r="M118" s="35">
        <f t="shared" si="11"/>
        <v>20.473744024620057</v>
      </c>
    </row>
  </sheetData>
  <mergeCells count="27">
    <mergeCell ref="B82:B83"/>
    <mergeCell ref="E80:K80"/>
    <mergeCell ref="B117:B118"/>
    <mergeCell ref="B84:B85"/>
    <mergeCell ref="B86:B87"/>
    <mergeCell ref="E96:K96"/>
    <mergeCell ref="B98:B99"/>
    <mergeCell ref="B100:B101"/>
    <mergeCell ref="B102:B103"/>
    <mergeCell ref="E111:K111"/>
    <mergeCell ref="B113:B114"/>
    <mergeCell ref="B115:B116"/>
    <mergeCell ref="U5:Z5"/>
    <mergeCell ref="B16:B20"/>
    <mergeCell ref="T12:W13"/>
    <mergeCell ref="E39:K39"/>
    <mergeCell ref="B70:B74"/>
    <mergeCell ref="B57:L58"/>
    <mergeCell ref="B60:B64"/>
    <mergeCell ref="Z58:AE58"/>
    <mergeCell ref="E4:K4"/>
    <mergeCell ref="B6:B10"/>
    <mergeCell ref="B11:B15"/>
    <mergeCell ref="B41:B45"/>
    <mergeCell ref="B65:B69"/>
    <mergeCell ref="B46:B50"/>
    <mergeCell ref="B51:B55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Z47"/>
  <sheetViews>
    <sheetView topLeftCell="AG25" workbookViewId="0">
      <selection activeCell="BB34" sqref="BB34"/>
    </sheetView>
  </sheetViews>
  <sheetFormatPr defaultRowHeight="15" x14ac:dyDescent="0.25"/>
  <cols>
    <col min="4" max="4" width="15.85546875" customWidth="1"/>
    <col min="5" max="20" width="6.85546875" customWidth="1"/>
  </cols>
  <sheetData>
    <row r="7" spans="3:26" x14ac:dyDescent="0.25"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3:26" x14ac:dyDescent="0.25">
      <c r="C8" s="75"/>
      <c r="D8" s="75"/>
      <c r="E8" s="75"/>
      <c r="F8" s="75"/>
      <c r="G8" s="210" t="s">
        <v>33</v>
      </c>
      <c r="H8" s="210"/>
      <c r="I8" s="210"/>
      <c r="J8" s="210"/>
      <c r="K8" s="210"/>
      <c r="L8" s="210"/>
      <c r="M8" s="210"/>
      <c r="N8" s="75"/>
      <c r="O8" s="75"/>
      <c r="Q8" s="75"/>
      <c r="R8" s="77">
        <v>1</v>
      </c>
      <c r="S8" s="77">
        <v>2</v>
      </c>
      <c r="T8" s="77">
        <v>3</v>
      </c>
      <c r="U8" s="77">
        <v>4</v>
      </c>
      <c r="V8" s="77">
        <v>5</v>
      </c>
      <c r="W8" s="77">
        <v>6</v>
      </c>
      <c r="X8" s="78"/>
      <c r="Y8" s="76" t="s">
        <v>4</v>
      </c>
      <c r="Z8" s="78" t="s">
        <v>5</v>
      </c>
    </row>
    <row r="9" spans="3:26" x14ac:dyDescent="0.25">
      <c r="C9" s="101" t="s">
        <v>1</v>
      </c>
      <c r="D9" s="101" t="s">
        <v>2</v>
      </c>
      <c r="E9" s="101" t="s">
        <v>3</v>
      </c>
      <c r="F9" s="101"/>
      <c r="G9" s="101">
        <v>1</v>
      </c>
      <c r="H9" s="101">
        <v>2</v>
      </c>
      <c r="I9" s="101">
        <v>3</v>
      </c>
      <c r="J9" s="101">
        <v>4</v>
      </c>
      <c r="K9" s="101">
        <v>5</v>
      </c>
      <c r="L9" s="77">
        <v>6</v>
      </c>
      <c r="M9" s="78">
        <v>7</v>
      </c>
      <c r="N9" s="76" t="s">
        <v>4</v>
      </c>
      <c r="O9" s="78" t="s">
        <v>5</v>
      </c>
      <c r="Q9" s="75">
        <v>1</v>
      </c>
      <c r="R9" s="124">
        <v>34.020322580645164</v>
      </c>
      <c r="S9" s="124">
        <v>2.5896860986547088</v>
      </c>
      <c r="T9" s="124">
        <v>2.8398314014752368</v>
      </c>
      <c r="U9" s="124">
        <v>2.2908232118758436</v>
      </c>
      <c r="V9" s="124">
        <v>11.67</v>
      </c>
      <c r="W9" s="124"/>
      <c r="X9" s="124"/>
      <c r="Y9" s="124">
        <f t="shared" ref="Y9:Y14" si="0">AVERAGE(R9:X9)</f>
        <v>10.682132658530191</v>
      </c>
      <c r="Z9" s="124">
        <f t="shared" ref="Z9:Z14" si="1">STDEVA(R9:X9)/2.44</f>
        <v>5.5858507488092011</v>
      </c>
    </row>
    <row r="10" spans="3:26" x14ac:dyDescent="0.25">
      <c r="C10" s="231" t="s">
        <v>6</v>
      </c>
      <c r="D10" s="101" t="s">
        <v>7</v>
      </c>
      <c r="E10" s="101" t="s">
        <v>8</v>
      </c>
      <c r="F10" s="101"/>
      <c r="G10" s="124">
        <v>34.020322580645164</v>
      </c>
      <c r="H10" s="124">
        <v>2.5896860986547088</v>
      </c>
      <c r="I10" s="124">
        <v>2.8398314014752368</v>
      </c>
      <c r="J10" s="124">
        <v>2.2908232118758436</v>
      </c>
      <c r="K10" s="124">
        <v>11.67</v>
      </c>
      <c r="L10" s="124"/>
      <c r="M10" s="124"/>
      <c r="N10" s="124">
        <f t="shared" ref="N10:N15" si="2">AVERAGE(G10:M10)</f>
        <v>10.682132658530191</v>
      </c>
      <c r="O10" s="124">
        <f t="shared" ref="O10:O15" si="3">STDEVA(G10:M10)/2.44</f>
        <v>5.5858507488092011</v>
      </c>
      <c r="Q10" s="75">
        <v>3</v>
      </c>
      <c r="R10" s="124">
        <v>51.670015788718246</v>
      </c>
      <c r="S10" s="124">
        <v>28.849009900990097</v>
      </c>
      <c r="T10" s="124">
        <v>4.8624390243902447</v>
      </c>
      <c r="U10" s="124">
        <v>7.3598304186539476</v>
      </c>
      <c r="V10" s="125">
        <v>22.13</v>
      </c>
      <c r="W10" s="124"/>
      <c r="X10" s="124"/>
      <c r="Y10" s="124">
        <f t="shared" si="0"/>
        <v>22.974259026550506</v>
      </c>
      <c r="Z10" s="124">
        <f t="shared" si="1"/>
        <v>7.7504549345777489</v>
      </c>
    </row>
    <row r="11" spans="3:26" x14ac:dyDescent="0.25">
      <c r="C11" s="231"/>
      <c r="D11" s="101" t="s">
        <v>11</v>
      </c>
      <c r="E11" s="101" t="s">
        <v>12</v>
      </c>
      <c r="F11" s="101"/>
      <c r="G11" s="124">
        <v>51.670015788718246</v>
      </c>
      <c r="H11" s="124">
        <v>28.849009900990097</v>
      </c>
      <c r="I11" s="124">
        <v>4.8624390243902447</v>
      </c>
      <c r="J11" s="124">
        <v>7.3598304186539476</v>
      </c>
      <c r="K11" s="125">
        <v>22.13</v>
      </c>
      <c r="L11" s="124"/>
      <c r="M11" s="124"/>
      <c r="N11" s="124">
        <f t="shared" si="2"/>
        <v>22.974259026550506</v>
      </c>
      <c r="O11" s="124">
        <f t="shared" si="3"/>
        <v>7.7504549345777489</v>
      </c>
      <c r="Q11" s="75">
        <v>1.2</v>
      </c>
      <c r="R11" s="124">
        <v>40.648801369863016</v>
      </c>
      <c r="S11" s="124">
        <v>2.6391456384084679</v>
      </c>
      <c r="T11" s="124">
        <v>4.5124284395198524</v>
      </c>
      <c r="U11" s="124">
        <v>20.042086675005518</v>
      </c>
      <c r="V11" s="125">
        <v>15.67</v>
      </c>
      <c r="W11" s="124"/>
      <c r="X11" s="124"/>
      <c r="Y11" s="125">
        <f t="shared" si="0"/>
        <v>16.70249242455937</v>
      </c>
      <c r="Z11" s="124">
        <f t="shared" si="1"/>
        <v>6.2559432413335712</v>
      </c>
    </row>
    <row r="12" spans="3:26" x14ac:dyDescent="0.25">
      <c r="C12" s="231" t="s">
        <v>17</v>
      </c>
      <c r="D12" s="101" t="s">
        <v>7</v>
      </c>
      <c r="E12" s="109" t="s">
        <v>18</v>
      </c>
      <c r="F12" s="109"/>
      <c r="G12" s="124">
        <v>40.648801369863016</v>
      </c>
      <c r="H12" s="124">
        <v>2.6391456384084679</v>
      </c>
      <c r="I12" s="124">
        <v>4.5124284395198524</v>
      </c>
      <c r="J12" s="124">
        <v>20.042086675005518</v>
      </c>
      <c r="K12" s="125">
        <v>15.67</v>
      </c>
      <c r="L12" s="124"/>
      <c r="M12" s="124"/>
      <c r="N12" s="125">
        <f t="shared" si="2"/>
        <v>16.70249242455937</v>
      </c>
      <c r="O12" s="124">
        <f t="shared" si="3"/>
        <v>6.2559432413335712</v>
      </c>
      <c r="Q12" s="75">
        <v>3.2</v>
      </c>
      <c r="R12" s="124">
        <v>77.090084251458208</v>
      </c>
      <c r="S12" s="124">
        <v>63.378498163859696</v>
      </c>
      <c r="T12" s="124">
        <v>81.32340052585451</v>
      </c>
      <c r="U12" s="124">
        <v>21.938131699846863</v>
      </c>
      <c r="V12" s="124">
        <v>15.1</v>
      </c>
      <c r="W12" s="124"/>
      <c r="X12" s="124"/>
      <c r="Y12" s="125">
        <f t="shared" si="0"/>
        <v>51.76602292820386</v>
      </c>
      <c r="Z12" s="124">
        <f t="shared" si="1"/>
        <v>12.770679499772548</v>
      </c>
    </row>
    <row r="13" spans="3:26" x14ac:dyDescent="0.25">
      <c r="C13" s="231"/>
      <c r="D13" s="101" t="s">
        <v>11</v>
      </c>
      <c r="E13" s="109" t="s">
        <v>20</v>
      </c>
      <c r="F13" s="109"/>
      <c r="G13" s="124">
        <v>77.090084251458208</v>
      </c>
      <c r="H13" s="124">
        <v>63.378498163859696</v>
      </c>
      <c r="I13" s="124">
        <v>81.32340052585451</v>
      </c>
      <c r="J13" s="124">
        <v>21.938131699846863</v>
      </c>
      <c r="K13" s="124">
        <v>15.1</v>
      </c>
      <c r="L13" s="124"/>
      <c r="M13" s="124"/>
      <c r="N13" s="125">
        <f t="shared" si="2"/>
        <v>51.76602292820386</v>
      </c>
      <c r="O13" s="124">
        <f t="shared" si="3"/>
        <v>12.770679499772548</v>
      </c>
      <c r="Q13" s="75">
        <v>1.4</v>
      </c>
      <c r="R13" s="112">
        <v>10.501829328586968</v>
      </c>
      <c r="S13" s="112">
        <v>0.73170731707317072</v>
      </c>
      <c r="T13" s="112">
        <v>37.548525595659356</v>
      </c>
      <c r="U13" s="112">
        <v>14.979962857980647</v>
      </c>
      <c r="V13" s="124">
        <v>15.567</v>
      </c>
      <c r="W13" s="124"/>
      <c r="X13" s="124"/>
      <c r="Y13" s="125">
        <f t="shared" si="0"/>
        <v>15.865805019860028</v>
      </c>
      <c r="Z13" s="124">
        <f t="shared" si="1"/>
        <v>5.53213232633082</v>
      </c>
    </row>
    <row r="14" spans="3:26" x14ac:dyDescent="0.25">
      <c r="C14" s="231" t="s">
        <v>25</v>
      </c>
      <c r="D14" s="101" t="s">
        <v>7</v>
      </c>
      <c r="E14" s="109" t="s">
        <v>26</v>
      </c>
      <c r="F14" s="91"/>
      <c r="G14" s="112">
        <v>10.501829328586968</v>
      </c>
      <c r="H14" s="112">
        <v>0.73170731707317072</v>
      </c>
      <c r="I14" s="112">
        <v>37.548525595659356</v>
      </c>
      <c r="J14" s="112">
        <v>14.979962857980647</v>
      </c>
      <c r="K14" s="124">
        <v>15.567</v>
      </c>
      <c r="L14" s="124"/>
      <c r="M14" s="124"/>
      <c r="N14" s="125">
        <f t="shared" si="2"/>
        <v>15.865805019860028</v>
      </c>
      <c r="O14" s="124">
        <f t="shared" si="3"/>
        <v>5.53213232633082</v>
      </c>
      <c r="Q14" s="75">
        <v>3.4</v>
      </c>
      <c r="R14" s="129">
        <v>25.097613476836599</v>
      </c>
      <c r="S14" s="129">
        <v>17.990485800778437</v>
      </c>
      <c r="T14" s="129">
        <v>36.346973572037498</v>
      </c>
      <c r="U14" s="129">
        <v>21.938131699846863</v>
      </c>
      <c r="V14" s="129">
        <v>15.65</v>
      </c>
      <c r="W14" s="129"/>
      <c r="X14" s="129"/>
      <c r="Y14" s="130">
        <f t="shared" si="0"/>
        <v>23.404640909899879</v>
      </c>
      <c r="Z14" s="129">
        <f t="shared" si="1"/>
        <v>3.3166875326701484</v>
      </c>
    </row>
    <row r="15" spans="3:26" x14ac:dyDescent="0.25">
      <c r="C15" s="231"/>
      <c r="D15" s="101" t="s">
        <v>11</v>
      </c>
      <c r="E15" s="109" t="s">
        <v>28</v>
      </c>
      <c r="F15" s="109"/>
      <c r="G15" s="124">
        <v>25.097613476836599</v>
      </c>
      <c r="H15" s="124">
        <v>17.990485800778437</v>
      </c>
      <c r="I15" s="124">
        <v>36.346973572037498</v>
      </c>
      <c r="J15" s="124">
        <v>21.938131699846863</v>
      </c>
      <c r="K15" s="124">
        <v>15.65</v>
      </c>
      <c r="L15" s="124"/>
      <c r="M15" s="124"/>
      <c r="N15" s="125">
        <f t="shared" si="2"/>
        <v>23.404640909899879</v>
      </c>
      <c r="O15" s="124">
        <f t="shared" si="3"/>
        <v>3.3166875326701484</v>
      </c>
      <c r="Q15" s="79"/>
      <c r="R15" s="73"/>
      <c r="S15" s="73"/>
      <c r="T15" s="73"/>
      <c r="U15" s="73"/>
      <c r="V15" s="73"/>
      <c r="W15" s="73"/>
      <c r="X15" s="79"/>
      <c r="Y15" s="117"/>
      <c r="Z15" s="117"/>
    </row>
    <row r="16" spans="3:26" x14ac:dyDescent="0.25">
      <c r="C16" s="75"/>
      <c r="D16" s="75"/>
      <c r="E16" s="75"/>
      <c r="F16" s="75"/>
      <c r="G16" s="112"/>
      <c r="H16" s="112"/>
      <c r="I16" s="112"/>
      <c r="J16" s="112"/>
      <c r="K16" s="112"/>
      <c r="L16" s="112"/>
      <c r="M16" s="112"/>
      <c r="N16" s="112"/>
      <c r="O16" s="112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3:26" x14ac:dyDescent="0.25">
      <c r="C17" s="75"/>
      <c r="D17" s="75"/>
      <c r="E17" s="75"/>
      <c r="F17" s="75"/>
      <c r="G17" s="112"/>
      <c r="H17" s="112"/>
      <c r="I17" s="112"/>
      <c r="J17" s="112"/>
      <c r="K17" s="112"/>
      <c r="L17" s="112"/>
      <c r="M17" s="112"/>
      <c r="N17" s="112"/>
      <c r="O17" s="112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3:26" x14ac:dyDescent="0.25">
      <c r="C18" s="75"/>
      <c r="D18" s="75"/>
      <c r="E18" s="75"/>
      <c r="F18" s="75"/>
      <c r="G18" s="112"/>
      <c r="H18" s="112"/>
      <c r="I18" s="112"/>
      <c r="J18" s="112"/>
      <c r="K18" s="112"/>
      <c r="L18" s="112"/>
      <c r="M18" s="112"/>
      <c r="N18" s="112"/>
      <c r="O18" s="112"/>
      <c r="Q18" s="79"/>
      <c r="R18" s="73"/>
      <c r="S18" s="73"/>
      <c r="T18" s="73"/>
      <c r="U18" s="73"/>
      <c r="V18" s="73"/>
      <c r="W18" s="73"/>
      <c r="X18" s="79"/>
      <c r="Y18" s="117"/>
      <c r="Z18" s="117"/>
    </row>
    <row r="19" spans="3:26" x14ac:dyDescent="0.25">
      <c r="C19" s="75"/>
      <c r="D19" s="75"/>
      <c r="E19" s="75"/>
      <c r="F19" s="75"/>
      <c r="G19" s="112"/>
      <c r="H19" s="112"/>
      <c r="I19" s="112"/>
      <c r="J19" s="112"/>
      <c r="K19" s="112"/>
      <c r="L19" s="112"/>
      <c r="M19" s="112"/>
      <c r="N19" s="112"/>
      <c r="O19" s="112"/>
      <c r="Q19" s="79"/>
      <c r="R19" s="73"/>
      <c r="S19" s="73"/>
      <c r="T19" s="73"/>
      <c r="U19" s="73"/>
      <c r="V19" s="73"/>
      <c r="W19" s="73"/>
      <c r="X19" s="79"/>
      <c r="Y19" s="117"/>
      <c r="Z19" s="117"/>
    </row>
    <row r="20" spans="3:26" x14ac:dyDescent="0.25">
      <c r="C20" s="75"/>
      <c r="D20" s="75"/>
      <c r="E20" s="75"/>
      <c r="F20" s="75"/>
      <c r="G20" s="112"/>
      <c r="H20" s="112"/>
      <c r="I20" s="112"/>
      <c r="J20" s="112"/>
      <c r="K20" s="112"/>
      <c r="L20" s="112"/>
      <c r="M20" s="112"/>
      <c r="N20" s="112"/>
      <c r="O20" s="112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3:26" x14ac:dyDescent="0.25">
      <c r="C21" s="75"/>
      <c r="D21" s="75"/>
      <c r="E21" s="75"/>
      <c r="F21" s="75"/>
      <c r="G21" s="112"/>
      <c r="H21" s="112"/>
      <c r="I21" s="112"/>
      <c r="J21" s="112"/>
      <c r="K21" s="112"/>
      <c r="L21" s="112"/>
      <c r="M21" s="112"/>
      <c r="N21" s="112"/>
      <c r="O21" s="112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3:26" x14ac:dyDescent="0.25">
      <c r="C22" s="75"/>
      <c r="D22" s="75"/>
      <c r="E22" s="75"/>
      <c r="F22" s="75"/>
      <c r="G22" s="112"/>
      <c r="H22" s="112"/>
      <c r="I22" s="112"/>
      <c r="J22" s="112"/>
      <c r="K22" s="112"/>
      <c r="L22" s="112"/>
      <c r="M22" s="112"/>
      <c r="N22" s="112"/>
      <c r="O22" s="112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3:26" x14ac:dyDescent="0.25">
      <c r="C23" s="75"/>
      <c r="D23" s="75"/>
      <c r="E23" s="75"/>
      <c r="F23" s="75"/>
      <c r="G23" s="112"/>
      <c r="H23" s="112"/>
      <c r="I23" s="112"/>
      <c r="J23" s="112"/>
      <c r="K23" s="112"/>
      <c r="L23" s="112"/>
      <c r="M23" s="112"/>
      <c r="N23" s="112"/>
      <c r="O23" s="112"/>
      <c r="Q23" s="79"/>
      <c r="R23" s="73"/>
      <c r="S23" s="73"/>
      <c r="T23" s="73"/>
      <c r="U23" s="73"/>
      <c r="V23" s="73"/>
      <c r="W23" s="73"/>
      <c r="X23" s="79"/>
      <c r="Y23" s="117"/>
      <c r="Z23" s="117"/>
    </row>
    <row r="24" spans="3:26" x14ac:dyDescent="0.25">
      <c r="C24" s="75"/>
      <c r="D24" s="75"/>
      <c r="E24" s="75"/>
      <c r="F24" s="75"/>
      <c r="G24" s="232" t="s">
        <v>34</v>
      </c>
      <c r="H24" s="232"/>
      <c r="I24" s="232"/>
      <c r="J24" s="232"/>
      <c r="K24" s="232"/>
      <c r="L24" s="232"/>
      <c r="M24" s="232"/>
      <c r="N24" s="112"/>
      <c r="O24" s="112"/>
      <c r="Q24" s="4"/>
      <c r="R24" s="77">
        <v>1</v>
      </c>
      <c r="S24" s="77">
        <v>2</v>
      </c>
      <c r="T24" s="77">
        <v>3</v>
      </c>
      <c r="U24" s="77">
        <v>4</v>
      </c>
      <c r="V24" s="77">
        <v>5</v>
      </c>
      <c r="W24" s="77">
        <v>6</v>
      </c>
      <c r="X24" s="78"/>
      <c r="Y24" s="76" t="s">
        <v>4</v>
      </c>
      <c r="Z24" s="78" t="s">
        <v>5</v>
      </c>
    </row>
    <row r="25" spans="3:26" x14ac:dyDescent="0.25">
      <c r="C25" s="101" t="s">
        <v>1</v>
      </c>
      <c r="D25" s="101" t="s">
        <v>2</v>
      </c>
      <c r="E25" s="101" t="s">
        <v>3</v>
      </c>
      <c r="F25" s="101"/>
      <c r="G25" s="124">
        <v>1</v>
      </c>
      <c r="H25" s="124">
        <v>2</v>
      </c>
      <c r="I25" s="124">
        <v>3</v>
      </c>
      <c r="J25" s="124">
        <v>4</v>
      </c>
      <c r="K25" s="124">
        <v>5</v>
      </c>
      <c r="L25" s="126">
        <v>6</v>
      </c>
      <c r="M25" s="127">
        <v>7</v>
      </c>
      <c r="N25" s="128" t="s">
        <v>4</v>
      </c>
      <c r="O25" s="127" t="s">
        <v>5</v>
      </c>
      <c r="Q25" s="75">
        <v>1</v>
      </c>
      <c r="R25" s="124">
        <v>0.84838709677419355</v>
      </c>
      <c r="S25" s="124">
        <v>0.11210762331838565</v>
      </c>
      <c r="T25" s="124">
        <v>6.6385669125395161E-2</v>
      </c>
      <c r="U25" s="124">
        <v>0.38573999100314887</v>
      </c>
      <c r="V25" s="124">
        <v>0.32100000000000001</v>
      </c>
      <c r="W25" s="124"/>
      <c r="X25" s="124"/>
      <c r="Y25" s="124">
        <f t="shared" ref="Y25:Y30" si="4">AVERAGE(R25:X25)</f>
        <v>0.34672407604422462</v>
      </c>
      <c r="Z25" s="124">
        <f t="shared" ref="Z25:Z30" si="5">STDEVA(R25:X25)/2.44</f>
        <v>0.12755785569289402</v>
      </c>
    </row>
    <row r="26" spans="3:26" x14ac:dyDescent="0.25">
      <c r="C26" s="231" t="s">
        <v>6</v>
      </c>
      <c r="D26" s="101" t="s">
        <v>7</v>
      </c>
      <c r="E26" s="101" t="s">
        <v>8</v>
      </c>
      <c r="F26" s="101"/>
      <c r="G26" s="124">
        <v>0.84838709677419355</v>
      </c>
      <c r="H26" s="124">
        <v>0.11210762331838565</v>
      </c>
      <c r="I26" s="124">
        <v>6.6385669125395161E-2</v>
      </c>
      <c r="J26" s="124">
        <v>0.38573999100314887</v>
      </c>
      <c r="K26" s="124">
        <v>0.32100000000000001</v>
      </c>
      <c r="L26" s="124"/>
      <c r="M26" s="124"/>
      <c r="N26" s="124">
        <f t="shared" ref="N26:N31" si="6">AVERAGE(G26:M26)</f>
        <v>0.34672407604422462</v>
      </c>
      <c r="O26" s="124">
        <f t="shared" ref="O26:O31" si="7">STDEVA(G26:M26)/2.44</f>
        <v>0.12755785569289402</v>
      </c>
      <c r="Q26" s="75">
        <v>3</v>
      </c>
      <c r="R26" s="124">
        <v>2.6276938218950563</v>
      </c>
      <c r="S26" s="124">
        <v>0.43316831683168316</v>
      </c>
      <c r="T26" s="124">
        <v>1.2863595302619693</v>
      </c>
      <c r="U26" s="124">
        <v>0.38155802861685212</v>
      </c>
      <c r="V26" s="125">
        <v>1.2370000000000001</v>
      </c>
      <c r="W26" s="124"/>
      <c r="X26" s="124"/>
      <c r="Y26" s="124">
        <f t="shared" si="4"/>
        <v>1.1931559395211122</v>
      </c>
      <c r="Z26" s="124">
        <f t="shared" si="5"/>
        <v>0.37252162424210727</v>
      </c>
    </row>
    <row r="27" spans="3:26" x14ac:dyDescent="0.25">
      <c r="C27" s="231"/>
      <c r="D27" s="101" t="s">
        <v>11</v>
      </c>
      <c r="E27" s="101" t="s">
        <v>12</v>
      </c>
      <c r="F27" s="101"/>
      <c r="G27" s="124">
        <v>2.6276938218950563</v>
      </c>
      <c r="H27" s="124">
        <v>0.43316831683168316</v>
      </c>
      <c r="I27" s="124">
        <v>1.2863595302619693</v>
      </c>
      <c r="J27" s="124">
        <v>0.38155802861685212</v>
      </c>
      <c r="K27" s="125">
        <v>1.2370000000000001</v>
      </c>
      <c r="L27" s="124"/>
      <c r="M27" s="124"/>
      <c r="N27" s="124">
        <f t="shared" si="6"/>
        <v>1.1931559395211122</v>
      </c>
      <c r="O27" s="124">
        <f t="shared" si="7"/>
        <v>0.37252162424210727</v>
      </c>
      <c r="Q27" s="75">
        <v>1.2</v>
      </c>
      <c r="R27" s="124">
        <v>0.23406701708278579</v>
      </c>
      <c r="S27" s="124">
        <v>9.3192133131618768E-2</v>
      </c>
      <c r="T27" s="124">
        <v>1.9433681073025335</v>
      </c>
      <c r="U27" s="124">
        <v>0.17222444089456868</v>
      </c>
      <c r="V27" s="124">
        <v>0.76</v>
      </c>
      <c r="W27" s="124"/>
      <c r="X27" s="124"/>
      <c r="Y27" s="125">
        <f t="shared" si="4"/>
        <v>0.64057033968230148</v>
      </c>
      <c r="Z27" s="124">
        <f t="shared" si="5"/>
        <v>0.31717718589432126</v>
      </c>
    </row>
    <row r="28" spans="3:26" x14ac:dyDescent="0.25">
      <c r="C28" s="231" t="s">
        <v>17</v>
      </c>
      <c r="D28" s="101" t="s">
        <v>7</v>
      </c>
      <c r="E28" s="109" t="s">
        <v>18</v>
      </c>
      <c r="F28" s="109"/>
      <c r="G28" s="124">
        <v>0.23406701708278579</v>
      </c>
      <c r="H28" s="124">
        <v>9.3192133131618768E-2</v>
      </c>
      <c r="I28" s="124">
        <v>1.9433681073025335</v>
      </c>
      <c r="J28" s="124">
        <v>0.17222444089456868</v>
      </c>
      <c r="K28" s="124">
        <v>0.76</v>
      </c>
      <c r="L28" s="124"/>
      <c r="M28" s="124"/>
      <c r="N28" s="125">
        <f t="shared" si="6"/>
        <v>0.64057033968230148</v>
      </c>
      <c r="O28" s="124">
        <f t="shared" si="7"/>
        <v>0.31717718589432126</v>
      </c>
      <c r="Q28" s="75">
        <v>3.2</v>
      </c>
      <c r="R28" s="124">
        <v>17.669270833333336</v>
      </c>
      <c r="S28" s="124">
        <v>0.91369811628475905</v>
      </c>
      <c r="T28" s="124">
        <v>6.8538468752930877</v>
      </c>
      <c r="U28" s="124">
        <v>9.3123043660653781</v>
      </c>
      <c r="V28" s="124">
        <v>10.35</v>
      </c>
      <c r="W28" s="124"/>
      <c r="X28" s="124"/>
      <c r="Y28" s="125">
        <f t="shared" si="4"/>
        <v>9.0198240381953134</v>
      </c>
      <c r="Z28" s="124">
        <f t="shared" si="5"/>
        <v>2.4850785656441148</v>
      </c>
    </row>
    <row r="29" spans="3:26" x14ac:dyDescent="0.25">
      <c r="C29" s="231"/>
      <c r="D29" s="101" t="s">
        <v>11</v>
      </c>
      <c r="E29" s="109" t="s">
        <v>20</v>
      </c>
      <c r="F29" s="109"/>
      <c r="G29" s="124">
        <v>17.669270833333336</v>
      </c>
      <c r="H29" s="124">
        <v>0.91369811628475905</v>
      </c>
      <c r="I29" s="124">
        <v>6.8538468752930877</v>
      </c>
      <c r="J29" s="124">
        <v>9.3123043660653781</v>
      </c>
      <c r="K29" s="124">
        <v>10.35</v>
      </c>
      <c r="L29" s="124"/>
      <c r="M29" s="124"/>
      <c r="N29" s="125">
        <f t="shared" si="6"/>
        <v>9.0198240381953134</v>
      </c>
      <c r="O29" s="124">
        <f t="shared" si="7"/>
        <v>2.4850785656441148</v>
      </c>
      <c r="Q29" s="75">
        <v>1.4</v>
      </c>
      <c r="R29" s="124">
        <v>5.4004746366063481</v>
      </c>
      <c r="S29" s="124">
        <v>4.878048780487805E-2</v>
      </c>
      <c r="T29" s="124">
        <v>4.9273885350318478</v>
      </c>
      <c r="U29" s="124">
        <v>4.6793079855341606</v>
      </c>
      <c r="V29" s="125">
        <v>3.7</v>
      </c>
      <c r="W29" s="124"/>
      <c r="X29" s="124"/>
      <c r="Y29" s="125">
        <f t="shared" si="4"/>
        <v>3.7511903289954467</v>
      </c>
      <c r="Z29" s="124">
        <f t="shared" si="5"/>
        <v>0.88555517929403593</v>
      </c>
    </row>
    <row r="30" spans="3:26" x14ac:dyDescent="0.25">
      <c r="C30" s="231" t="s">
        <v>25</v>
      </c>
      <c r="D30" s="101" t="s">
        <v>7</v>
      </c>
      <c r="E30" s="109" t="s">
        <v>26</v>
      </c>
      <c r="F30" s="109"/>
      <c r="G30" s="124">
        <v>5.4004746366063481</v>
      </c>
      <c r="H30" s="124">
        <v>4.878048780487805E-2</v>
      </c>
      <c r="I30" s="124">
        <v>4.9273885350318478</v>
      </c>
      <c r="J30" s="124">
        <v>4.6793079855341606</v>
      </c>
      <c r="K30" s="125">
        <v>3.7</v>
      </c>
      <c r="L30" s="124"/>
      <c r="M30" s="124"/>
      <c r="N30" s="125">
        <f t="shared" si="6"/>
        <v>3.7511903289954467</v>
      </c>
      <c r="O30" s="124">
        <f t="shared" si="7"/>
        <v>0.88555517929403593</v>
      </c>
      <c r="Q30" s="75">
        <v>3.4</v>
      </c>
      <c r="R30" s="124">
        <v>22.916396629941673</v>
      </c>
      <c r="S30" s="124">
        <v>16.088387995441305</v>
      </c>
      <c r="T30" s="124">
        <v>14.040315512708151</v>
      </c>
      <c r="U30" s="124">
        <v>17.5</v>
      </c>
      <c r="V30" s="124">
        <v>9.1</v>
      </c>
      <c r="W30" s="124"/>
      <c r="X30" s="124"/>
      <c r="Y30" s="125">
        <f t="shared" si="4"/>
        <v>15.929020027618225</v>
      </c>
      <c r="Z30" s="124">
        <f t="shared" si="5"/>
        <v>2.0646905566016969</v>
      </c>
    </row>
    <row r="31" spans="3:26" x14ac:dyDescent="0.25">
      <c r="C31" s="231"/>
      <c r="D31" s="101" t="s">
        <v>11</v>
      </c>
      <c r="E31" s="109" t="s">
        <v>28</v>
      </c>
      <c r="F31" s="109"/>
      <c r="G31" s="124">
        <v>22.916396629941673</v>
      </c>
      <c r="H31" s="124">
        <v>16.088387995441305</v>
      </c>
      <c r="I31" s="124">
        <v>14.040315512708151</v>
      </c>
      <c r="J31" s="124">
        <v>17.5</v>
      </c>
      <c r="K31" s="124">
        <v>9.1</v>
      </c>
      <c r="L31" s="124"/>
      <c r="M31" s="124"/>
      <c r="N31" s="125">
        <f t="shared" si="6"/>
        <v>15.929020027618225</v>
      </c>
      <c r="O31" s="124">
        <f t="shared" si="7"/>
        <v>2.0646905566016969</v>
      </c>
    </row>
    <row r="32" spans="3:26" x14ac:dyDescent="0.25">
      <c r="C32" s="75"/>
      <c r="D32" s="75"/>
      <c r="E32" s="75"/>
      <c r="F32" s="75"/>
      <c r="G32" s="112"/>
      <c r="H32" s="112"/>
      <c r="I32" s="112"/>
      <c r="J32" s="112"/>
      <c r="K32" s="112"/>
      <c r="L32" s="112"/>
      <c r="M32" s="112"/>
      <c r="N32" s="112"/>
      <c r="O32" s="112"/>
    </row>
    <row r="33" spans="3:26" x14ac:dyDescent="0.25">
      <c r="C33" s="75"/>
      <c r="D33" s="75"/>
      <c r="E33" s="75"/>
      <c r="F33" s="75"/>
      <c r="G33" s="112"/>
      <c r="H33" s="112"/>
      <c r="I33" s="112"/>
      <c r="J33" s="112"/>
      <c r="K33" s="112"/>
      <c r="L33" s="112"/>
      <c r="M33" s="112"/>
      <c r="N33" s="112"/>
      <c r="O33" s="112"/>
    </row>
    <row r="34" spans="3:26" x14ac:dyDescent="0.25">
      <c r="C34" s="75"/>
      <c r="D34" s="75"/>
      <c r="E34" s="75"/>
      <c r="F34" s="75"/>
      <c r="G34" s="112"/>
      <c r="H34" s="112"/>
      <c r="I34" s="112"/>
      <c r="J34" s="112"/>
      <c r="K34" s="112"/>
      <c r="L34" s="112"/>
      <c r="M34" s="112"/>
      <c r="N34" s="112"/>
      <c r="O34" s="112"/>
    </row>
    <row r="35" spans="3:26" x14ac:dyDescent="0.25">
      <c r="C35" s="75"/>
      <c r="D35" s="75"/>
      <c r="E35" s="75"/>
      <c r="F35" s="75"/>
      <c r="G35" s="112"/>
      <c r="H35" s="112"/>
      <c r="I35" s="112"/>
      <c r="J35" s="112"/>
      <c r="K35" s="112"/>
      <c r="L35" s="112"/>
      <c r="M35" s="112"/>
      <c r="N35" s="112"/>
      <c r="O35" s="112"/>
    </row>
    <row r="36" spans="3:26" x14ac:dyDescent="0.25">
      <c r="C36" s="75"/>
      <c r="D36" s="75"/>
      <c r="E36" s="75"/>
      <c r="F36" s="75"/>
      <c r="G36" s="112"/>
      <c r="H36" s="112"/>
      <c r="I36" s="112"/>
      <c r="J36" s="112"/>
      <c r="K36" s="112"/>
      <c r="L36" s="112"/>
      <c r="M36" s="112"/>
      <c r="N36" s="112"/>
      <c r="O36" s="112"/>
    </row>
    <row r="37" spans="3:26" x14ac:dyDescent="0.25">
      <c r="C37" s="75"/>
      <c r="D37" s="75"/>
      <c r="E37" s="75"/>
      <c r="F37" s="75"/>
      <c r="G37" s="112"/>
      <c r="H37" s="112"/>
      <c r="I37" s="112"/>
      <c r="J37" s="112"/>
      <c r="K37" s="112"/>
      <c r="L37" s="112"/>
      <c r="M37" s="112"/>
      <c r="N37" s="112"/>
      <c r="O37" s="112"/>
    </row>
    <row r="38" spans="3:26" x14ac:dyDescent="0.25">
      <c r="C38" s="75"/>
      <c r="D38" s="75"/>
      <c r="E38" s="75"/>
      <c r="F38" s="75"/>
      <c r="G38" s="112"/>
      <c r="H38" s="112"/>
      <c r="I38" s="112"/>
      <c r="J38" s="112"/>
      <c r="K38" s="112"/>
      <c r="L38" s="112"/>
      <c r="M38" s="112"/>
      <c r="N38" s="112"/>
      <c r="O38" s="112"/>
    </row>
    <row r="39" spans="3:26" x14ac:dyDescent="0.25">
      <c r="C39" s="75"/>
      <c r="D39" s="75"/>
      <c r="E39" s="75"/>
      <c r="F39" s="75"/>
      <c r="G39" s="232" t="s">
        <v>35</v>
      </c>
      <c r="H39" s="232"/>
      <c r="I39" s="232"/>
      <c r="J39" s="232"/>
      <c r="K39" s="232"/>
      <c r="L39" s="232"/>
      <c r="M39" s="232"/>
      <c r="N39" s="112"/>
      <c r="O39" s="112"/>
    </row>
    <row r="40" spans="3:26" x14ac:dyDescent="0.25">
      <c r="C40" s="101" t="s">
        <v>1</v>
      </c>
      <c r="D40" s="101" t="s">
        <v>2</v>
      </c>
      <c r="E40" s="101" t="s">
        <v>3</v>
      </c>
      <c r="F40" s="101"/>
      <c r="G40" s="124">
        <v>1</v>
      </c>
      <c r="H40" s="124">
        <v>2</v>
      </c>
      <c r="I40" s="124">
        <v>3</v>
      </c>
      <c r="J40" s="124">
        <v>4</v>
      </c>
      <c r="K40" s="124">
        <v>5</v>
      </c>
      <c r="L40" s="126">
        <v>6</v>
      </c>
      <c r="M40" s="127">
        <v>7</v>
      </c>
      <c r="N40" s="128" t="s">
        <v>4</v>
      </c>
      <c r="O40" s="127" t="s">
        <v>5</v>
      </c>
      <c r="R40" s="77">
        <v>1</v>
      </c>
      <c r="S40" s="77">
        <v>2</v>
      </c>
      <c r="T40" s="77">
        <v>3</v>
      </c>
      <c r="U40" s="77">
        <v>4</v>
      </c>
      <c r="V40" s="77">
        <v>5</v>
      </c>
      <c r="W40" s="77">
        <v>6</v>
      </c>
      <c r="X40" s="78"/>
      <c r="Y40" s="76" t="s">
        <v>4</v>
      </c>
      <c r="Z40" s="78" t="s">
        <v>5</v>
      </c>
    </row>
    <row r="41" spans="3:26" x14ac:dyDescent="0.25">
      <c r="C41" s="231" t="s">
        <v>6</v>
      </c>
      <c r="D41" s="101" t="s">
        <v>7</v>
      </c>
      <c r="E41" s="101" t="s">
        <v>8</v>
      </c>
      <c r="F41" s="101"/>
      <c r="G41" s="124">
        <v>35.971612903225811</v>
      </c>
      <c r="H41" s="124">
        <v>5.0448430493273539</v>
      </c>
      <c r="I41" s="124">
        <v>2.6628029504741835</v>
      </c>
      <c r="J41" s="124">
        <v>13.516644174538913</v>
      </c>
      <c r="K41" s="124">
        <v>10.87</v>
      </c>
      <c r="L41" s="124"/>
      <c r="M41" s="124"/>
      <c r="N41" s="124">
        <f t="shared" ref="N41:N46" si="8">AVERAGE(G41:M41)</f>
        <v>13.613180615513253</v>
      </c>
      <c r="O41" s="124">
        <f t="shared" ref="O41:O46" si="9">STDEVA(G41:M41)/2.44</f>
        <v>5.4245679055773568</v>
      </c>
      <c r="Q41" s="75">
        <v>1</v>
      </c>
      <c r="R41" s="124">
        <v>35.971612903225811</v>
      </c>
      <c r="S41" s="124">
        <v>5.0448430493273539</v>
      </c>
      <c r="T41" s="124">
        <v>2.6628029504741835</v>
      </c>
      <c r="U41" s="124">
        <v>13.516644174538913</v>
      </c>
      <c r="V41" s="124">
        <v>10.87</v>
      </c>
      <c r="W41" s="124"/>
      <c r="X41" s="124"/>
      <c r="Y41" s="124">
        <f t="shared" ref="Y41:Y46" si="10">AVERAGE(R41:X41)</f>
        <v>13.613180615513253</v>
      </c>
      <c r="Z41" s="124">
        <f t="shared" ref="Z41:Z46" si="11">STDEVA(R41:X41)/2.44</f>
        <v>5.4245679055773568</v>
      </c>
    </row>
    <row r="42" spans="3:26" x14ac:dyDescent="0.25">
      <c r="C42" s="231"/>
      <c r="D42" s="101" t="s">
        <v>11</v>
      </c>
      <c r="E42" s="101" t="s">
        <v>12</v>
      </c>
      <c r="F42" s="101"/>
      <c r="G42" s="124">
        <v>198.74920543788062</v>
      </c>
      <c r="H42" s="124">
        <v>27.982673267326735</v>
      </c>
      <c r="I42" s="124">
        <v>17.674579945799458</v>
      </c>
      <c r="J42" s="124">
        <v>26.564917859035507</v>
      </c>
      <c r="K42" s="125">
        <v>50.54</v>
      </c>
      <c r="L42" s="124"/>
      <c r="M42" s="124"/>
      <c r="N42" s="124">
        <f t="shared" si="8"/>
        <v>64.302275302008468</v>
      </c>
      <c r="O42" s="124">
        <f t="shared" si="9"/>
        <v>31.200572882212455</v>
      </c>
      <c r="Q42" s="75">
        <v>3</v>
      </c>
      <c r="R42" s="124">
        <v>198.74920543788062</v>
      </c>
      <c r="S42" s="124">
        <v>27.982673267326735</v>
      </c>
      <c r="T42" s="124">
        <v>17.674579945799458</v>
      </c>
      <c r="U42" s="124">
        <v>26.564917859035507</v>
      </c>
      <c r="V42" s="125">
        <v>50.54</v>
      </c>
      <c r="W42" s="124"/>
      <c r="X42" s="124"/>
      <c r="Y42" s="124">
        <f t="shared" si="10"/>
        <v>64.302275302008468</v>
      </c>
      <c r="Z42" s="124">
        <f t="shared" si="11"/>
        <v>31.200572882212455</v>
      </c>
    </row>
    <row r="43" spans="3:26" x14ac:dyDescent="0.25">
      <c r="C43" s="231" t="s">
        <v>17</v>
      </c>
      <c r="D43" s="101" t="s">
        <v>7</v>
      </c>
      <c r="E43" s="109" t="s">
        <v>18</v>
      </c>
      <c r="F43" s="109"/>
      <c r="G43" s="124">
        <v>14.52791095890411</v>
      </c>
      <c r="H43" s="124">
        <v>8.5878650411114261</v>
      </c>
      <c r="I43" s="124">
        <v>56.387590027700831</v>
      </c>
      <c r="J43" s="124">
        <v>54.057832389081014</v>
      </c>
      <c r="K43" s="124">
        <v>25.6</v>
      </c>
      <c r="L43" s="124"/>
      <c r="M43" s="124"/>
      <c r="N43" s="125">
        <f t="shared" si="8"/>
        <v>31.832239683359472</v>
      </c>
      <c r="O43" s="124">
        <f t="shared" si="9"/>
        <v>9.1079640238761712</v>
      </c>
      <c r="Q43" s="75">
        <v>1.2</v>
      </c>
      <c r="R43" s="124">
        <v>14.52791095890411</v>
      </c>
      <c r="S43" s="124">
        <v>8.5878650411114261</v>
      </c>
      <c r="T43" s="124">
        <v>56.387590027700831</v>
      </c>
      <c r="U43" s="124">
        <v>54.057832389081014</v>
      </c>
      <c r="V43" s="124">
        <v>25.6</v>
      </c>
      <c r="W43" s="124"/>
      <c r="X43" s="124"/>
      <c r="Y43" s="125">
        <f t="shared" si="10"/>
        <v>31.832239683359472</v>
      </c>
      <c r="Z43" s="124">
        <f t="shared" si="11"/>
        <v>9.1079640238761712</v>
      </c>
    </row>
    <row r="44" spans="3:26" x14ac:dyDescent="0.25">
      <c r="C44" s="231"/>
      <c r="D44" s="101" t="s">
        <v>11</v>
      </c>
      <c r="E44" s="109" t="s">
        <v>20</v>
      </c>
      <c r="F44" s="91"/>
      <c r="G44" s="112">
        <v>9.6954609265325224</v>
      </c>
      <c r="H44" s="112">
        <v>20.441112872999856</v>
      </c>
      <c r="I44" s="112">
        <v>85.873827791986358</v>
      </c>
      <c r="J44" s="112">
        <v>91.16416539050536</v>
      </c>
      <c r="K44" s="124">
        <v>40.340000000000003</v>
      </c>
      <c r="L44" s="124"/>
      <c r="M44" s="124"/>
      <c r="N44" s="125">
        <f t="shared" si="8"/>
        <v>49.502913396404821</v>
      </c>
      <c r="O44" s="124">
        <f t="shared" si="9"/>
        <v>15.295842752337418</v>
      </c>
      <c r="Q44" s="75">
        <v>3.2</v>
      </c>
      <c r="R44" s="112">
        <v>9.6954609265325224</v>
      </c>
      <c r="S44" s="112">
        <v>20.441112872999856</v>
      </c>
      <c r="T44" s="112">
        <v>85.873827791986358</v>
      </c>
      <c r="U44" s="112">
        <v>91.16416539050536</v>
      </c>
      <c r="V44" s="124">
        <v>40.340000000000003</v>
      </c>
      <c r="W44" s="124"/>
      <c r="X44" s="124"/>
      <c r="Y44" s="125">
        <f t="shared" si="10"/>
        <v>49.502913396404821</v>
      </c>
      <c r="Z44" s="124">
        <f t="shared" si="11"/>
        <v>15.295842752337418</v>
      </c>
    </row>
    <row r="45" spans="3:26" x14ac:dyDescent="0.25">
      <c r="C45" s="231" t="s">
        <v>25</v>
      </c>
      <c r="D45" s="101" t="s">
        <v>7</v>
      </c>
      <c r="E45" s="109" t="s">
        <v>26</v>
      </c>
      <c r="F45" s="109"/>
      <c r="G45" s="124">
        <v>6.9395827153169183</v>
      </c>
      <c r="H45" s="124">
        <v>0.94308943089430897</v>
      </c>
      <c r="I45" s="124">
        <v>22.173248407643314</v>
      </c>
      <c r="J45" s="124">
        <v>10.038119440914867</v>
      </c>
      <c r="K45" s="125">
        <v>12.33</v>
      </c>
      <c r="L45" s="124"/>
      <c r="M45" s="124"/>
      <c r="N45" s="125">
        <f t="shared" si="8"/>
        <v>10.484807998953881</v>
      </c>
      <c r="O45" s="124">
        <f t="shared" si="9"/>
        <v>3.1998521272787501</v>
      </c>
      <c r="Q45" s="75">
        <v>1.4</v>
      </c>
      <c r="R45" s="124">
        <v>6.9395827153169183</v>
      </c>
      <c r="S45" s="124">
        <v>0.94308943089430897</v>
      </c>
      <c r="T45" s="124">
        <v>22.173248407643314</v>
      </c>
      <c r="U45" s="124">
        <v>10.038119440914867</v>
      </c>
      <c r="V45" s="125">
        <v>12.33</v>
      </c>
      <c r="W45" s="124"/>
      <c r="X45" s="124"/>
      <c r="Y45" s="125">
        <f t="shared" si="10"/>
        <v>10.484807998953881</v>
      </c>
      <c r="Z45" s="124">
        <f t="shared" si="11"/>
        <v>3.1998521272787501</v>
      </c>
    </row>
    <row r="46" spans="3:26" x14ac:dyDescent="0.25">
      <c r="C46" s="231"/>
      <c r="D46" s="101" t="s">
        <v>11</v>
      </c>
      <c r="E46" s="109" t="s">
        <v>28</v>
      </c>
      <c r="F46" s="91"/>
      <c r="G46" s="112">
        <v>65.210628645495788</v>
      </c>
      <c r="H46" s="112">
        <v>173.97745979485882</v>
      </c>
      <c r="I46" s="112">
        <v>161.7791411042945</v>
      </c>
      <c r="J46" s="124">
        <v>95.01</v>
      </c>
      <c r="K46" s="124">
        <v>77.08</v>
      </c>
      <c r="L46" s="124"/>
      <c r="M46" s="124"/>
      <c r="N46" s="125">
        <f t="shared" si="8"/>
        <v>114.61144590892982</v>
      </c>
      <c r="O46" s="124">
        <f t="shared" si="9"/>
        <v>20.473744024620057</v>
      </c>
      <c r="Q46" s="75">
        <v>3.4</v>
      </c>
      <c r="R46" s="112">
        <v>65.210628645495788</v>
      </c>
      <c r="S46" s="112">
        <v>173.97745979485882</v>
      </c>
      <c r="T46" s="112">
        <v>161.7791411042945</v>
      </c>
      <c r="U46" s="124">
        <v>95.01</v>
      </c>
      <c r="V46" s="124">
        <v>77.08</v>
      </c>
      <c r="W46" s="124"/>
      <c r="X46" s="124"/>
      <c r="Y46" s="125">
        <f t="shared" si="10"/>
        <v>114.61144590892982</v>
      </c>
      <c r="Z46" s="124">
        <f t="shared" si="11"/>
        <v>20.473744024620057</v>
      </c>
    </row>
    <row r="47" spans="3:26" x14ac:dyDescent="0.25"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</sheetData>
  <mergeCells count="12">
    <mergeCell ref="C26:C27"/>
    <mergeCell ref="C28:C29"/>
    <mergeCell ref="G8:M8"/>
    <mergeCell ref="C10:C11"/>
    <mergeCell ref="C12:C13"/>
    <mergeCell ref="C14:C15"/>
    <mergeCell ref="G24:M24"/>
    <mergeCell ref="C30:C31"/>
    <mergeCell ref="G39:M39"/>
    <mergeCell ref="C41:C42"/>
    <mergeCell ref="C43:C44"/>
    <mergeCell ref="C45:C46"/>
  </mergeCells>
  <phoneticPr fontId="7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B54"/>
  <sheetViews>
    <sheetView topLeftCell="A31" workbookViewId="0">
      <selection activeCell="G62" sqref="G62"/>
    </sheetView>
  </sheetViews>
  <sheetFormatPr defaultRowHeight="15" x14ac:dyDescent="0.25"/>
  <sheetData>
    <row r="3" spans="2:28" x14ac:dyDescent="0.25">
      <c r="B3" s="221" t="s">
        <v>36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2:28" x14ac:dyDescent="0.25"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2:28" ht="15.75" thickBot="1" x14ac:dyDescent="0.3">
      <c r="B5" s="42" t="s">
        <v>37</v>
      </c>
      <c r="C5" s="42" t="s">
        <v>2</v>
      </c>
      <c r="D5" s="42" t="s">
        <v>3</v>
      </c>
      <c r="E5" s="221" t="s">
        <v>0</v>
      </c>
      <c r="F5" s="221"/>
      <c r="G5" s="221"/>
      <c r="H5" s="221"/>
      <c r="I5" s="221"/>
      <c r="J5" s="221"/>
      <c r="K5" t="s">
        <v>4</v>
      </c>
      <c r="L5" t="s">
        <v>5</v>
      </c>
    </row>
    <row r="6" spans="2:28" x14ac:dyDescent="0.25">
      <c r="B6" s="233" t="s">
        <v>38</v>
      </c>
      <c r="C6" s="43" t="s">
        <v>7</v>
      </c>
      <c r="D6" s="44" t="s">
        <v>8</v>
      </c>
      <c r="E6" s="45">
        <v>0.24</v>
      </c>
      <c r="F6" s="45">
        <v>0.222</v>
      </c>
      <c r="G6" s="45">
        <v>0.22500000000000001</v>
      </c>
      <c r="H6" s="45">
        <v>0.22600000000000001</v>
      </c>
      <c r="I6" s="45">
        <v>0.70899999999999996</v>
      </c>
      <c r="J6" s="46"/>
      <c r="K6" s="47">
        <f>AVERAGE(E6:J6)</f>
        <v>0.32439999999999997</v>
      </c>
      <c r="L6" s="48">
        <f>STDEVA(E6:J6)/2.45</f>
        <v>8.7799988520348121E-2</v>
      </c>
      <c r="W6" s="221" t="s">
        <v>23</v>
      </c>
      <c r="X6" s="221"/>
      <c r="Y6" s="221"/>
      <c r="Z6" s="221"/>
      <c r="AA6" s="221"/>
      <c r="AB6" s="221"/>
    </row>
    <row r="7" spans="2:28" x14ac:dyDescent="0.25">
      <c r="B7" s="234"/>
      <c r="C7" s="49" t="s">
        <v>9</v>
      </c>
      <c r="D7" s="15" t="s">
        <v>10</v>
      </c>
      <c r="E7" s="50">
        <v>0.24099999999999999</v>
      </c>
      <c r="F7" s="50">
        <v>0.1</v>
      </c>
      <c r="G7" s="50">
        <v>0.12</v>
      </c>
      <c r="H7" s="50">
        <v>1.21</v>
      </c>
      <c r="I7" s="50">
        <v>1.399</v>
      </c>
      <c r="J7" s="4"/>
      <c r="K7" s="51">
        <f t="shared" ref="K7:K20" si="0">AVERAGE(E7:J7)</f>
        <v>0.61399999999999999</v>
      </c>
      <c r="L7" s="52">
        <f t="shared" ref="L7:L20" si="1">STDEVA(E7:J7)/2.45</f>
        <v>0.25965744903073973</v>
      </c>
      <c r="W7" s="21">
        <v>0.85</v>
      </c>
      <c r="X7" s="22">
        <v>1.2</v>
      </c>
    </row>
    <row r="8" spans="2:28" x14ac:dyDescent="0.25">
      <c r="B8" s="234"/>
      <c r="C8" s="49" t="s">
        <v>11</v>
      </c>
      <c r="D8" s="15" t="s">
        <v>12</v>
      </c>
      <c r="E8" s="50">
        <v>0.1</v>
      </c>
      <c r="F8" s="50">
        <v>0.33500000000000002</v>
      </c>
      <c r="G8" s="50">
        <v>0.125</v>
      </c>
      <c r="H8" s="50">
        <v>0.11</v>
      </c>
      <c r="I8" s="50">
        <v>0.23499999999999999</v>
      </c>
      <c r="J8" s="53"/>
      <c r="K8" s="51">
        <f t="shared" si="0"/>
        <v>0.18099999999999999</v>
      </c>
      <c r="L8" s="52">
        <f t="shared" si="1"/>
        <v>4.1509421460324478E-2</v>
      </c>
      <c r="W8" s="22">
        <f t="shared" ref="W8:X11" si="2">W7+1</f>
        <v>1.85</v>
      </c>
      <c r="X8" s="22">
        <f t="shared" si="2"/>
        <v>2.2000000000000002</v>
      </c>
    </row>
    <row r="9" spans="2:28" x14ac:dyDescent="0.25">
      <c r="B9" s="234"/>
      <c r="C9" s="49" t="s">
        <v>13</v>
      </c>
      <c r="D9" s="15" t="s">
        <v>14</v>
      </c>
      <c r="E9" s="50">
        <v>0.1</v>
      </c>
      <c r="F9" s="50">
        <v>0.1</v>
      </c>
      <c r="G9" s="50">
        <v>0.11</v>
      </c>
      <c r="H9" s="50">
        <v>0.12</v>
      </c>
      <c r="I9" s="50">
        <v>0.25</v>
      </c>
      <c r="J9" s="4"/>
      <c r="K9" s="51">
        <f t="shared" si="0"/>
        <v>0.13599999999999998</v>
      </c>
      <c r="L9" s="52">
        <f t="shared" si="1"/>
        <v>2.623064328662798E-2</v>
      </c>
      <c r="W9" s="22">
        <f t="shared" si="2"/>
        <v>2.85</v>
      </c>
      <c r="X9" s="22">
        <f t="shared" si="2"/>
        <v>3.2</v>
      </c>
    </row>
    <row r="10" spans="2:28" ht="15.75" thickBot="1" x14ac:dyDescent="0.3">
      <c r="B10" s="235"/>
      <c r="C10" s="54" t="s">
        <v>15</v>
      </c>
      <c r="D10" s="55" t="s">
        <v>16</v>
      </c>
      <c r="E10" s="56">
        <v>0.125</v>
      </c>
      <c r="F10" s="56">
        <v>0.1</v>
      </c>
      <c r="G10" s="56">
        <v>0.12</v>
      </c>
      <c r="H10" s="56">
        <v>0.50700000000000001</v>
      </c>
      <c r="I10" s="56">
        <v>0.25800000000000001</v>
      </c>
      <c r="J10" s="57"/>
      <c r="K10" s="58">
        <f t="shared" si="0"/>
        <v>0.22199999999999998</v>
      </c>
      <c r="L10" s="59">
        <f t="shared" si="1"/>
        <v>6.9871661968133353E-2</v>
      </c>
      <c r="W10" s="22">
        <f t="shared" si="2"/>
        <v>3.85</v>
      </c>
      <c r="X10" s="22">
        <f t="shared" si="2"/>
        <v>4.2</v>
      </c>
    </row>
    <row r="11" spans="2:28" x14ac:dyDescent="0.25">
      <c r="B11" s="233" t="s">
        <v>17</v>
      </c>
      <c r="C11" s="43" t="s">
        <v>7</v>
      </c>
      <c r="D11" s="44" t="s">
        <v>18</v>
      </c>
      <c r="E11" s="45">
        <v>0.39300000000000002</v>
      </c>
      <c r="F11" s="45">
        <v>0.1</v>
      </c>
      <c r="G11" s="45">
        <v>0.11</v>
      </c>
      <c r="H11" s="45">
        <v>0.12</v>
      </c>
      <c r="I11" s="45">
        <v>0.13</v>
      </c>
      <c r="J11" s="45">
        <v>3.7869999999999999</v>
      </c>
      <c r="K11" s="47">
        <f t="shared" si="0"/>
        <v>0.77333333333333332</v>
      </c>
      <c r="L11" s="48">
        <f t="shared" si="1"/>
        <v>0.60432844746401915</v>
      </c>
      <c r="W11" s="22">
        <f t="shared" si="2"/>
        <v>4.8499999999999996</v>
      </c>
      <c r="X11" s="22">
        <f t="shared" si="2"/>
        <v>5.2</v>
      </c>
    </row>
    <row r="12" spans="2:28" x14ac:dyDescent="0.25">
      <c r="B12" s="234"/>
      <c r="C12" s="49" t="s">
        <v>9</v>
      </c>
      <c r="D12" s="15" t="s">
        <v>19</v>
      </c>
      <c r="E12" s="50">
        <v>0.32600000000000001</v>
      </c>
      <c r="F12" s="50">
        <v>2.1440000000000001</v>
      </c>
      <c r="G12" s="50">
        <v>2.3439999999999999</v>
      </c>
      <c r="H12" s="50">
        <v>0.109</v>
      </c>
      <c r="I12" s="50">
        <v>0.5</v>
      </c>
      <c r="J12" s="50">
        <v>0.1</v>
      </c>
      <c r="K12" s="51">
        <f t="shared" si="0"/>
        <v>0.92049999999999998</v>
      </c>
      <c r="L12" s="52">
        <f t="shared" si="1"/>
        <v>0.42359825922033018</v>
      </c>
    </row>
    <row r="13" spans="2:28" x14ac:dyDescent="0.25">
      <c r="B13" s="234"/>
      <c r="C13" s="49" t="s">
        <v>11</v>
      </c>
      <c r="D13" s="15" t="s">
        <v>20</v>
      </c>
      <c r="E13" s="50">
        <v>1.1850000000000001</v>
      </c>
      <c r="F13" s="50">
        <v>10.74</v>
      </c>
      <c r="G13" s="50">
        <v>0.40200000000000002</v>
      </c>
      <c r="H13" s="50">
        <v>1.399</v>
      </c>
      <c r="I13" s="50">
        <v>2.1429999999999998</v>
      </c>
      <c r="J13" s="50">
        <v>2.95</v>
      </c>
      <c r="K13" s="51">
        <f t="shared" si="0"/>
        <v>3.1364999999999998</v>
      </c>
      <c r="L13" s="52">
        <f t="shared" si="1"/>
        <v>1.5610821383681879</v>
      </c>
    </row>
    <row r="14" spans="2:28" x14ac:dyDescent="0.25">
      <c r="B14" s="234"/>
      <c r="C14" s="49" t="s">
        <v>13</v>
      </c>
      <c r="D14" s="15" t="s">
        <v>21</v>
      </c>
      <c r="E14" s="50">
        <v>0.28000000000000003</v>
      </c>
      <c r="F14" s="50">
        <v>0.1</v>
      </c>
      <c r="G14" s="50">
        <v>1.375</v>
      </c>
      <c r="H14" s="50">
        <v>2.4</v>
      </c>
      <c r="I14" s="50">
        <v>2.3029999999999999</v>
      </c>
      <c r="J14" s="50">
        <v>1.1499999999999999</v>
      </c>
      <c r="K14" s="51">
        <f t="shared" si="0"/>
        <v>1.2679999999999998</v>
      </c>
      <c r="L14" s="52">
        <f t="shared" si="1"/>
        <v>0.39650240953410032</v>
      </c>
    </row>
    <row r="15" spans="2:28" ht="15.75" thickBot="1" x14ac:dyDescent="0.3">
      <c r="B15" s="235"/>
      <c r="C15" s="54" t="s">
        <v>15</v>
      </c>
      <c r="D15" s="55" t="s">
        <v>22</v>
      </c>
      <c r="E15" s="56">
        <v>1.68</v>
      </c>
      <c r="F15" s="60">
        <v>0.72299999999999998</v>
      </c>
      <c r="G15" s="56">
        <v>1.86</v>
      </c>
      <c r="H15" s="60">
        <v>0.216</v>
      </c>
      <c r="I15" s="60">
        <v>3.8290000000000002</v>
      </c>
      <c r="J15" s="60">
        <v>4.7770000000000001</v>
      </c>
      <c r="K15" s="58">
        <f t="shared" si="0"/>
        <v>2.1808333333333336</v>
      </c>
      <c r="L15" s="59">
        <f t="shared" si="1"/>
        <v>0.7254785051965027</v>
      </c>
    </row>
    <row r="16" spans="2:28" x14ac:dyDescent="0.25">
      <c r="B16" s="233" t="s">
        <v>25</v>
      </c>
      <c r="C16" s="43" t="s">
        <v>7</v>
      </c>
      <c r="D16" s="44" t="s">
        <v>26</v>
      </c>
      <c r="E16" s="61">
        <v>0.98799999999999999</v>
      </c>
      <c r="F16" s="45">
        <v>0.1</v>
      </c>
      <c r="G16" s="45">
        <v>1.117</v>
      </c>
      <c r="H16" s="45">
        <v>0.29199999999999998</v>
      </c>
      <c r="I16" s="45">
        <v>1.4019999999999999</v>
      </c>
      <c r="J16" s="45">
        <v>0.1</v>
      </c>
      <c r="K16" s="47">
        <f t="shared" si="0"/>
        <v>0.66649999999999998</v>
      </c>
      <c r="L16" s="48">
        <f t="shared" si="1"/>
        <v>0.2330013504705846</v>
      </c>
    </row>
    <row r="17" spans="2:12" x14ac:dyDescent="0.25">
      <c r="B17" s="234"/>
      <c r="C17" s="49" t="s">
        <v>9</v>
      </c>
      <c r="D17" s="15" t="s">
        <v>27</v>
      </c>
      <c r="E17" s="50">
        <v>0.16700000000000001</v>
      </c>
      <c r="F17" s="50">
        <v>15.234999999999999</v>
      </c>
      <c r="G17" s="50">
        <v>10.196</v>
      </c>
      <c r="H17" s="50">
        <v>17.32</v>
      </c>
      <c r="I17" s="50">
        <v>8.3409999999999993</v>
      </c>
      <c r="J17" s="50">
        <v>1.58</v>
      </c>
      <c r="K17" s="51">
        <f t="shared" si="0"/>
        <v>8.8064999999999998</v>
      </c>
      <c r="L17" s="52">
        <f t="shared" si="1"/>
        <v>2.8443794069613006</v>
      </c>
    </row>
    <row r="18" spans="2:12" x14ac:dyDescent="0.25">
      <c r="B18" s="234"/>
      <c r="C18" s="49" t="s">
        <v>11</v>
      </c>
      <c r="D18" s="15" t="s">
        <v>28</v>
      </c>
      <c r="E18" s="50">
        <v>11.926</v>
      </c>
      <c r="F18" s="50">
        <v>1.98</v>
      </c>
      <c r="G18" s="50">
        <v>15.366</v>
      </c>
      <c r="H18" s="50">
        <v>3.4870000000000001</v>
      </c>
      <c r="I18" s="50">
        <v>0.40200000000000002</v>
      </c>
      <c r="J18" s="50">
        <v>2.62</v>
      </c>
      <c r="K18" s="51">
        <f t="shared" si="0"/>
        <v>5.9634999999999998</v>
      </c>
      <c r="L18" s="52">
        <f t="shared" si="1"/>
        <v>2.5032690762890177</v>
      </c>
    </row>
    <row r="19" spans="2:12" x14ac:dyDescent="0.25">
      <c r="B19" s="234"/>
      <c r="C19" s="49" t="s">
        <v>13</v>
      </c>
      <c r="D19" s="15" t="s">
        <v>29</v>
      </c>
      <c r="E19" s="7">
        <v>15.38</v>
      </c>
      <c r="F19" s="7">
        <v>10.51</v>
      </c>
      <c r="G19" s="7">
        <v>5.891</v>
      </c>
      <c r="H19" s="7">
        <v>0.84099999999999997</v>
      </c>
      <c r="I19" s="7">
        <v>2.133</v>
      </c>
      <c r="J19" s="7">
        <v>2.4</v>
      </c>
      <c r="K19" s="51">
        <f t="shared" si="0"/>
        <v>6.1924999999999999</v>
      </c>
      <c r="L19" s="52">
        <f t="shared" si="1"/>
        <v>2.3279123251143736</v>
      </c>
    </row>
    <row r="20" spans="2:12" ht="15.75" thickBot="1" x14ac:dyDescent="0.3">
      <c r="B20" s="235"/>
      <c r="C20" s="54" t="s">
        <v>15</v>
      </c>
      <c r="D20" s="55" t="s">
        <v>30</v>
      </c>
      <c r="E20" s="60">
        <v>0.26400000000000001</v>
      </c>
      <c r="F20" s="60">
        <v>0.997</v>
      </c>
      <c r="G20" s="60">
        <v>1.9970000000000001</v>
      </c>
      <c r="H20" s="60">
        <v>1.4770000000000001</v>
      </c>
      <c r="I20" s="60">
        <v>5.48</v>
      </c>
      <c r="J20" s="60">
        <v>4.57</v>
      </c>
      <c r="K20" s="58">
        <f t="shared" si="0"/>
        <v>2.4641666666666668</v>
      </c>
      <c r="L20" s="59">
        <f t="shared" si="1"/>
        <v>0.85062318989654984</v>
      </c>
    </row>
    <row r="38" spans="2:12" x14ac:dyDescent="0.25">
      <c r="B38" s="221" t="s">
        <v>39</v>
      </c>
      <c r="C38" s="221"/>
      <c r="D38" s="221"/>
      <c r="E38" s="221"/>
      <c r="F38" s="221"/>
      <c r="G38" s="221"/>
      <c r="H38" s="221"/>
      <c r="I38" s="221"/>
      <c r="J38" s="221"/>
      <c r="K38" s="221"/>
      <c r="L38" s="221"/>
    </row>
    <row r="39" spans="2:12" ht="15.75" thickBot="1" x14ac:dyDescent="0.3">
      <c r="B39" t="s">
        <v>37</v>
      </c>
      <c r="C39" t="s">
        <v>2</v>
      </c>
      <c r="D39" t="s">
        <v>3</v>
      </c>
      <c r="E39" s="221" t="s">
        <v>0</v>
      </c>
      <c r="F39" s="221"/>
      <c r="G39" s="221"/>
      <c r="H39" s="221"/>
      <c r="I39" s="221"/>
      <c r="J39" s="221"/>
      <c r="K39" t="s">
        <v>4</v>
      </c>
      <c r="L39" t="s">
        <v>5</v>
      </c>
    </row>
    <row r="40" spans="2:12" x14ac:dyDescent="0.25">
      <c r="B40" s="233" t="s">
        <v>38</v>
      </c>
      <c r="C40" s="62" t="s">
        <v>7</v>
      </c>
      <c r="D40" s="62" t="s">
        <v>8</v>
      </c>
      <c r="E40" s="62">
        <v>0.1</v>
      </c>
      <c r="F40" s="62">
        <v>0.18099999999999999</v>
      </c>
      <c r="G40" s="62">
        <v>0.11</v>
      </c>
      <c r="H40" s="62">
        <v>0.54800000000000004</v>
      </c>
      <c r="I40" s="62">
        <v>0.12</v>
      </c>
      <c r="J40" s="62"/>
      <c r="K40" s="47">
        <f>AVERAGE(E40:J40)</f>
        <v>0.21180000000000004</v>
      </c>
      <c r="L40" s="63">
        <f>STDEVA(E40:J40)/2.45</f>
        <v>7.7783968073736928E-2</v>
      </c>
    </row>
    <row r="41" spans="2:12" x14ac:dyDescent="0.25">
      <c r="B41" s="234"/>
      <c r="C41" s="4" t="s">
        <v>9</v>
      </c>
      <c r="D41" s="4" t="s">
        <v>10</v>
      </c>
      <c r="E41" s="4">
        <v>0.1</v>
      </c>
      <c r="F41" s="4">
        <v>0.254</v>
      </c>
      <c r="G41" s="4">
        <v>0.11</v>
      </c>
      <c r="H41" s="4">
        <v>0.128</v>
      </c>
      <c r="I41" s="4">
        <v>0.12</v>
      </c>
      <c r="J41" s="4"/>
      <c r="K41" s="51">
        <f t="shared" ref="K41:K54" si="3">AVERAGE(E41:J41)</f>
        <v>0.1424</v>
      </c>
      <c r="L41" s="64">
        <f t="shared" ref="L41:L54" si="4">STDEVA(E41:J41)/2.45</f>
        <v>2.5823545010021987E-2</v>
      </c>
    </row>
    <row r="42" spans="2:12" x14ac:dyDescent="0.25">
      <c r="B42" s="234"/>
      <c r="C42" s="4" t="s">
        <v>11</v>
      </c>
      <c r="D42" s="4" t="s">
        <v>12</v>
      </c>
      <c r="E42" s="4">
        <v>0.1</v>
      </c>
      <c r="F42" s="4">
        <v>0.11</v>
      </c>
      <c r="G42" s="4">
        <v>0.47599999999999998</v>
      </c>
      <c r="H42" s="4">
        <v>0.59899999999999998</v>
      </c>
      <c r="I42" s="4">
        <v>0.12</v>
      </c>
      <c r="J42" s="4"/>
      <c r="K42" s="51">
        <f t="shared" si="3"/>
        <v>0.28099999999999997</v>
      </c>
      <c r="L42" s="64">
        <f t="shared" si="4"/>
        <v>9.7249127260966073E-2</v>
      </c>
    </row>
    <row r="43" spans="2:12" x14ac:dyDescent="0.25">
      <c r="B43" s="234"/>
      <c r="C43" s="4" t="s">
        <v>13</v>
      </c>
      <c r="D43" s="4" t="s">
        <v>14</v>
      </c>
      <c r="E43" s="4">
        <v>0.25800000000000001</v>
      </c>
      <c r="F43" s="4">
        <v>0.31</v>
      </c>
      <c r="G43" s="4">
        <v>0.11</v>
      </c>
      <c r="H43" s="4">
        <v>0.27100000000000002</v>
      </c>
      <c r="I43" s="4">
        <v>0.1</v>
      </c>
      <c r="J43" s="4"/>
      <c r="K43" s="51">
        <f t="shared" si="3"/>
        <v>0.20980000000000004</v>
      </c>
      <c r="L43" s="64">
        <f t="shared" si="4"/>
        <v>3.9848108112137709E-2</v>
      </c>
    </row>
    <row r="44" spans="2:12" ht="15.75" thickBot="1" x14ac:dyDescent="0.3">
      <c r="B44" s="235"/>
      <c r="C44" s="57" t="s">
        <v>15</v>
      </c>
      <c r="D44" s="57" t="s">
        <v>16</v>
      </c>
      <c r="E44" s="57">
        <v>0.442</v>
      </c>
      <c r="F44" s="57">
        <v>0.1</v>
      </c>
      <c r="G44" s="57">
        <v>0.46700000000000003</v>
      </c>
      <c r="H44" s="57">
        <v>0.253</v>
      </c>
      <c r="I44" s="57">
        <v>0.11</v>
      </c>
      <c r="J44" s="57"/>
      <c r="K44" s="58">
        <f t="shared" si="3"/>
        <v>0.27440000000000003</v>
      </c>
      <c r="L44" s="65">
        <f t="shared" si="4"/>
        <v>7.1598980398949089E-2</v>
      </c>
    </row>
    <row r="45" spans="2:12" x14ac:dyDescent="0.25">
      <c r="B45" s="233" t="s">
        <v>17</v>
      </c>
      <c r="C45" s="62" t="s">
        <v>7</v>
      </c>
      <c r="D45" s="62" t="s">
        <v>18</v>
      </c>
      <c r="E45" s="62">
        <v>0.13300000000000001</v>
      </c>
      <c r="F45" s="62">
        <v>0.1</v>
      </c>
      <c r="G45" s="62">
        <v>0.183</v>
      </c>
      <c r="H45" s="62">
        <v>0.11</v>
      </c>
      <c r="I45" s="62">
        <v>0.13600000000000001</v>
      </c>
      <c r="J45" s="62">
        <v>0.12</v>
      </c>
      <c r="K45" s="47">
        <f t="shared" si="3"/>
        <v>0.13033333333333333</v>
      </c>
      <c r="L45" s="63">
        <f t="shared" si="4"/>
        <v>1.1904567539715565E-2</v>
      </c>
    </row>
    <row r="46" spans="2:12" x14ac:dyDescent="0.25">
      <c r="B46" s="234"/>
      <c r="C46" s="4" t="s">
        <v>9</v>
      </c>
      <c r="D46" s="15" t="s">
        <v>19</v>
      </c>
      <c r="E46" s="4">
        <v>0.1</v>
      </c>
      <c r="F46" s="4">
        <v>0.11</v>
      </c>
      <c r="G46" s="4">
        <v>0.12</v>
      </c>
      <c r="H46" s="4">
        <v>0.13</v>
      </c>
      <c r="I46" s="4">
        <v>0.153</v>
      </c>
      <c r="J46" s="4">
        <v>0.14000000000000001</v>
      </c>
      <c r="K46" s="51">
        <f t="shared" si="3"/>
        <v>0.1255</v>
      </c>
      <c r="L46" s="64">
        <f t="shared" si="4"/>
        <v>7.9722550957651607E-3</v>
      </c>
    </row>
    <row r="47" spans="2:12" x14ac:dyDescent="0.25">
      <c r="B47" s="234"/>
      <c r="C47" s="4" t="s">
        <v>11</v>
      </c>
      <c r="D47" s="15" t="s">
        <v>20</v>
      </c>
      <c r="E47" s="4">
        <v>0.1</v>
      </c>
      <c r="F47" s="4">
        <v>0.32400000000000001</v>
      </c>
      <c r="G47" s="4">
        <v>0.11</v>
      </c>
      <c r="H47" s="4">
        <v>0.12</v>
      </c>
      <c r="I47" s="4">
        <v>0.246</v>
      </c>
      <c r="J47" s="4">
        <v>0.13</v>
      </c>
      <c r="K47" s="51">
        <f t="shared" si="3"/>
        <v>0.17166666666666666</v>
      </c>
      <c r="L47" s="64">
        <f t="shared" si="4"/>
        <v>3.744231529795642E-2</v>
      </c>
    </row>
    <row r="48" spans="2:12" x14ac:dyDescent="0.25">
      <c r="B48" s="234"/>
      <c r="C48" s="4" t="s">
        <v>13</v>
      </c>
      <c r="D48" s="15" t="s">
        <v>21</v>
      </c>
      <c r="E48" s="4">
        <v>0.56799999999999995</v>
      </c>
      <c r="F48" s="4">
        <v>0.30099999999999999</v>
      </c>
      <c r="G48" s="4">
        <v>0.17399999999999999</v>
      </c>
      <c r="H48" s="4">
        <v>0.1</v>
      </c>
      <c r="I48" s="4">
        <v>0.34300000000000003</v>
      </c>
      <c r="J48" s="4">
        <v>0.11</v>
      </c>
      <c r="K48" s="51">
        <f t="shared" si="3"/>
        <v>0.26600000000000001</v>
      </c>
      <c r="L48" s="64">
        <f t="shared" si="4"/>
        <v>7.2720445705845391E-2</v>
      </c>
    </row>
    <row r="49" spans="2:12" ht="15.75" thickBot="1" x14ac:dyDescent="0.3">
      <c r="B49" s="235"/>
      <c r="C49" s="57" t="s">
        <v>15</v>
      </c>
      <c r="D49" s="55" t="s">
        <v>22</v>
      </c>
      <c r="E49" s="57">
        <v>0.1</v>
      </c>
      <c r="F49" s="57">
        <v>0.56699999999999995</v>
      </c>
      <c r="G49" s="57">
        <v>0.11</v>
      </c>
      <c r="H49" s="57">
        <v>0.26500000000000001</v>
      </c>
      <c r="I49" s="57">
        <v>0.12</v>
      </c>
      <c r="J49" s="57">
        <v>0.13</v>
      </c>
      <c r="K49" s="58">
        <f t="shared" si="3"/>
        <v>0.21533333333333329</v>
      </c>
      <c r="L49" s="65">
        <f t="shared" si="4"/>
        <v>7.4572966335436128E-2</v>
      </c>
    </row>
    <row r="50" spans="2:12" x14ac:dyDescent="0.25">
      <c r="B50" s="233" t="s">
        <v>25</v>
      </c>
      <c r="C50" s="62" t="s">
        <v>7</v>
      </c>
      <c r="D50" s="44" t="s">
        <v>26</v>
      </c>
      <c r="E50" s="62">
        <v>0.1</v>
      </c>
      <c r="F50" s="62">
        <v>0.11</v>
      </c>
      <c r="G50" s="62">
        <v>0.73899999999999999</v>
      </c>
      <c r="H50" s="62">
        <v>0.17299999999999999</v>
      </c>
      <c r="I50" s="62">
        <v>0.12</v>
      </c>
      <c r="J50" s="62">
        <v>0.13</v>
      </c>
      <c r="K50" s="47">
        <f t="shared" si="3"/>
        <v>0.22866666666666666</v>
      </c>
      <c r="L50" s="63">
        <f t="shared" si="4"/>
        <v>0.10256507501754944</v>
      </c>
    </row>
    <row r="51" spans="2:12" x14ac:dyDescent="0.25">
      <c r="B51" s="234"/>
      <c r="C51" s="4" t="s">
        <v>9</v>
      </c>
      <c r="D51" s="15" t="s">
        <v>27</v>
      </c>
      <c r="E51" s="4">
        <v>0.1</v>
      </c>
      <c r="F51" s="4">
        <v>0.11</v>
      </c>
      <c r="G51" s="4">
        <v>0.254</v>
      </c>
      <c r="H51" s="4">
        <v>0.12</v>
      </c>
      <c r="I51" s="4">
        <v>0.13</v>
      </c>
      <c r="J51" s="4">
        <v>0.45200000000000001</v>
      </c>
      <c r="K51" s="51">
        <f t="shared" si="3"/>
        <v>0.19433333333333336</v>
      </c>
      <c r="L51" s="64">
        <f t="shared" si="4"/>
        <v>5.644687921877347E-2</v>
      </c>
    </row>
    <row r="52" spans="2:12" x14ac:dyDescent="0.25">
      <c r="B52" s="234"/>
      <c r="C52" s="4" t="s">
        <v>11</v>
      </c>
      <c r="D52" s="15" t="s">
        <v>28</v>
      </c>
      <c r="E52" s="4">
        <v>0.1</v>
      </c>
      <c r="F52" s="4">
        <v>0.11</v>
      </c>
      <c r="G52" s="4">
        <v>0.12</v>
      </c>
      <c r="H52" s="4">
        <v>0.76900000000000002</v>
      </c>
      <c r="I52" s="4">
        <v>0.45400000000000001</v>
      </c>
      <c r="J52" s="4">
        <v>0.13</v>
      </c>
      <c r="K52" s="51">
        <f t="shared" si="3"/>
        <v>0.28049999999999997</v>
      </c>
      <c r="L52" s="64">
        <f t="shared" si="4"/>
        <v>0.11234437150674773</v>
      </c>
    </row>
    <row r="53" spans="2:12" x14ac:dyDescent="0.25">
      <c r="B53" s="234"/>
      <c r="C53" s="4" t="s">
        <v>13</v>
      </c>
      <c r="D53" s="15" t="s">
        <v>29</v>
      </c>
      <c r="E53" s="4">
        <v>0.59699999999999998</v>
      </c>
      <c r="F53" s="4">
        <v>2.95</v>
      </c>
      <c r="G53" s="4">
        <v>2.1709999999999998</v>
      </c>
      <c r="H53" s="4">
        <v>8.593</v>
      </c>
      <c r="I53" s="4">
        <v>0.1</v>
      </c>
      <c r="J53" s="4">
        <v>13.49</v>
      </c>
      <c r="K53" s="51">
        <f t="shared" si="3"/>
        <v>4.6501666666666663</v>
      </c>
      <c r="L53" s="64">
        <f t="shared" si="4"/>
        <v>2.1586982891281168</v>
      </c>
    </row>
    <row r="54" spans="2:12" ht="15.75" thickBot="1" x14ac:dyDescent="0.3">
      <c r="B54" s="235"/>
      <c r="C54" s="57" t="s">
        <v>15</v>
      </c>
      <c r="D54" s="55" t="s">
        <v>30</v>
      </c>
      <c r="E54" s="57">
        <v>1.2150000000000001</v>
      </c>
      <c r="F54" s="57">
        <v>1.327</v>
      </c>
      <c r="G54" s="57">
        <v>2.714</v>
      </c>
      <c r="H54" s="57">
        <v>0.86399999999999999</v>
      </c>
      <c r="I54" s="57">
        <v>0.23200000000000001</v>
      </c>
      <c r="J54" s="57">
        <v>5.1580000000000004</v>
      </c>
      <c r="K54" s="58">
        <f t="shared" si="3"/>
        <v>1.9183333333333337</v>
      </c>
      <c r="L54" s="65">
        <f t="shared" si="4"/>
        <v>0.72850493799001059</v>
      </c>
    </row>
  </sheetData>
  <mergeCells count="11">
    <mergeCell ref="W6:AB6"/>
    <mergeCell ref="B38:L38"/>
    <mergeCell ref="E39:J39"/>
    <mergeCell ref="B40:B44"/>
    <mergeCell ref="B3:L4"/>
    <mergeCell ref="E5:J5"/>
    <mergeCell ref="B6:B10"/>
    <mergeCell ref="B11:B15"/>
    <mergeCell ref="B50:B54"/>
    <mergeCell ref="B45:B49"/>
    <mergeCell ref="B16:B20"/>
  </mergeCells>
  <phoneticPr fontId="7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153"/>
  <sheetViews>
    <sheetView topLeftCell="W76" zoomScaleNormal="100" workbookViewId="0">
      <selection activeCell="AQ134" sqref="AQ134"/>
    </sheetView>
  </sheetViews>
  <sheetFormatPr defaultColWidth="6.42578125" defaultRowHeight="11.25" x14ac:dyDescent="0.2"/>
  <cols>
    <col min="1" max="1" width="6.42578125" style="75" customWidth="1"/>
    <col min="2" max="2" width="9.140625" style="75" customWidth="1"/>
    <col min="3" max="15" width="6.42578125" style="75" customWidth="1"/>
    <col min="16" max="16" width="9" style="75" customWidth="1"/>
    <col min="17" max="27" width="6.42578125" style="75"/>
    <col min="28" max="28" width="10.7109375" style="75" customWidth="1"/>
    <col min="29" max="29" width="8.42578125" style="75" customWidth="1"/>
    <col min="30" max="30" width="6.42578125" style="75"/>
    <col min="31" max="31" width="7.5703125" style="75" bestFit="1" customWidth="1"/>
    <col min="32" max="34" width="7.42578125" style="75" bestFit="1" customWidth="1"/>
    <col min="35" max="35" width="8.28515625" style="75" bestFit="1" customWidth="1"/>
    <col min="36" max="37" width="7.42578125" style="75" bestFit="1" customWidth="1"/>
    <col min="38" max="16384" width="6.42578125" style="75"/>
  </cols>
  <sheetData>
    <row r="1" spans="2:37" x14ac:dyDescent="0.2">
      <c r="U1" s="75">
        <v>150</v>
      </c>
      <c r="V1" s="75">
        <v>150</v>
      </c>
      <c r="W1" s="75">
        <v>150</v>
      </c>
      <c r="X1" s="75">
        <v>150</v>
      </c>
      <c r="Y1" s="75">
        <v>150</v>
      </c>
      <c r="Z1" s="75">
        <v>150</v>
      </c>
    </row>
    <row r="3" spans="2:37" x14ac:dyDescent="0.2">
      <c r="B3" s="75" t="s">
        <v>40</v>
      </c>
      <c r="C3" s="210" t="s">
        <v>49</v>
      </c>
      <c r="D3" s="210"/>
      <c r="E3" s="210"/>
      <c r="F3" s="210"/>
      <c r="G3" s="210"/>
      <c r="H3" s="210"/>
      <c r="I3" s="210"/>
      <c r="J3" s="210"/>
    </row>
    <row r="4" spans="2:37" ht="56.25" x14ac:dyDescent="0.2">
      <c r="B4" s="112"/>
      <c r="C4" s="75" t="s">
        <v>40</v>
      </c>
      <c r="D4" s="75" t="s">
        <v>41</v>
      </c>
      <c r="E4" s="131" t="s">
        <v>42</v>
      </c>
      <c r="F4" s="131" t="s">
        <v>43</v>
      </c>
      <c r="G4" s="131" t="s">
        <v>44</v>
      </c>
      <c r="H4" s="131" t="s">
        <v>45</v>
      </c>
      <c r="I4" s="131" t="s">
        <v>46</v>
      </c>
      <c r="J4" s="131" t="s">
        <v>47</v>
      </c>
      <c r="K4" s="131" t="s">
        <v>85</v>
      </c>
      <c r="L4" s="131" t="s">
        <v>86</v>
      </c>
      <c r="M4" s="131" t="s">
        <v>87</v>
      </c>
      <c r="R4" s="131" t="s">
        <v>42</v>
      </c>
      <c r="S4" s="131" t="s">
        <v>44</v>
      </c>
      <c r="T4" s="131" t="s">
        <v>46</v>
      </c>
      <c r="U4" s="131" t="s">
        <v>43</v>
      </c>
      <c r="V4" s="131" t="s">
        <v>45</v>
      </c>
      <c r="W4" s="131" t="s">
        <v>47</v>
      </c>
      <c r="X4" s="131" t="s">
        <v>85</v>
      </c>
      <c r="Y4" s="131" t="s">
        <v>86</v>
      </c>
      <c r="Z4" s="131" t="s">
        <v>87</v>
      </c>
      <c r="AI4" s="112" t="str">
        <f>Q8</f>
        <v>SD</v>
      </c>
    </row>
    <row r="5" spans="2:37" x14ac:dyDescent="0.2">
      <c r="B5" s="112"/>
      <c r="C5" s="112"/>
      <c r="D5" s="112" t="s">
        <v>0</v>
      </c>
      <c r="E5" s="112">
        <v>2.8209072601552591E-2</v>
      </c>
      <c r="F5" s="112">
        <v>14.101782278748868</v>
      </c>
      <c r="G5" s="112">
        <v>0.50688616815255505</v>
      </c>
      <c r="H5" s="112">
        <v>12.97628590470541</v>
      </c>
      <c r="I5" s="112">
        <v>1.0194603083646123</v>
      </c>
      <c r="J5" s="112">
        <v>9.7509414075991003</v>
      </c>
      <c r="K5" s="112">
        <v>2.6370515242913148</v>
      </c>
      <c r="L5" s="112">
        <v>95.144143744356427</v>
      </c>
      <c r="M5" s="113">
        <v>147.68426149887156</v>
      </c>
      <c r="U5" s="75" t="s">
        <v>999</v>
      </c>
      <c r="V5" s="75" t="s">
        <v>999</v>
      </c>
      <c r="W5" s="75" t="s">
        <v>999</v>
      </c>
      <c r="X5" s="75" t="s">
        <v>1000</v>
      </c>
      <c r="Y5" s="75" t="s">
        <v>1000</v>
      </c>
      <c r="Z5" s="75" t="s">
        <v>1000</v>
      </c>
      <c r="AD5" s="75" t="str">
        <f>Q6</f>
        <v>OVA</v>
      </c>
    </row>
    <row r="6" spans="2:37" x14ac:dyDescent="0.2">
      <c r="B6" s="112"/>
      <c r="C6" s="112"/>
      <c r="D6" s="112"/>
      <c r="E6" s="112">
        <v>0.10209789789019434</v>
      </c>
      <c r="F6" s="112">
        <v>0.45939453726349289</v>
      </c>
      <c r="G6" s="112">
        <v>0.77798034190563048</v>
      </c>
      <c r="H6" s="112">
        <v>40.901556976272936</v>
      </c>
      <c r="I6" s="112">
        <v>1.0265512155702796</v>
      </c>
      <c r="J6" s="112">
        <v>9.9502563981458607</v>
      </c>
      <c r="K6" s="112">
        <v>0.33853054592851878</v>
      </c>
      <c r="L6" s="112">
        <v>2.74995890367954</v>
      </c>
      <c r="M6" s="113">
        <v>65.643550145198773</v>
      </c>
      <c r="Q6" s="75" t="s">
        <v>1010</v>
      </c>
      <c r="R6" s="75">
        <v>0</v>
      </c>
      <c r="S6" s="75">
        <v>0.3</v>
      </c>
      <c r="T6" s="75">
        <v>30</v>
      </c>
      <c r="U6" s="75">
        <v>0</v>
      </c>
      <c r="V6" s="75">
        <v>0.3</v>
      </c>
      <c r="W6" s="75">
        <v>30</v>
      </c>
      <c r="X6" s="75">
        <v>0</v>
      </c>
      <c r="Y6" s="75">
        <v>0.3</v>
      </c>
      <c r="Z6" s="75">
        <v>30</v>
      </c>
      <c r="AE6" s="75" t="s">
        <v>1014</v>
      </c>
      <c r="AF6" s="75" t="s">
        <v>1015</v>
      </c>
      <c r="AG6" s="75" t="s">
        <v>1016</v>
      </c>
    </row>
    <row r="7" spans="2:37" x14ac:dyDescent="0.2">
      <c r="B7" s="112"/>
      <c r="C7" s="112"/>
      <c r="D7" s="112"/>
      <c r="E7" s="112">
        <v>2.0218060900921744</v>
      </c>
      <c r="F7" s="112">
        <v>1.1682069539547348</v>
      </c>
      <c r="G7" s="112">
        <v>0.68605876669773602</v>
      </c>
      <c r="H7" s="112">
        <v>3.2893570263854479</v>
      </c>
      <c r="I7" s="112">
        <v>4.6680033830254217</v>
      </c>
      <c r="J7" s="112">
        <v>1.3220764522839425</v>
      </c>
      <c r="K7" s="112">
        <v>0.17135384089490094</v>
      </c>
      <c r="L7" s="112">
        <v>9.4222663982431794</v>
      </c>
      <c r="M7" s="113">
        <v>164.85330142177401</v>
      </c>
      <c r="P7" s="183" t="str">
        <f>B11</f>
        <v>germline e</v>
      </c>
      <c r="Q7" s="112" t="str">
        <f>D11</f>
        <v>mean</v>
      </c>
      <c r="R7" s="139">
        <f>E11</f>
        <v>1</v>
      </c>
      <c r="S7" s="139">
        <f>G11</f>
        <v>0.50208748626528932</v>
      </c>
      <c r="T7" s="139">
        <f>I11</f>
        <v>3.8674276165238886</v>
      </c>
      <c r="U7" s="139">
        <f>F11</f>
        <v>5.1858823193166215</v>
      </c>
      <c r="V7" s="139">
        <f>H11</f>
        <v>10.225838697268506</v>
      </c>
      <c r="W7" s="139">
        <f t="shared" ref="W7:Z8" si="0">J11</f>
        <v>6.918900511911013</v>
      </c>
      <c r="X7" s="139">
        <f t="shared" si="0"/>
        <v>0.70824521133318286</v>
      </c>
      <c r="Y7" s="139">
        <f t="shared" si="0"/>
        <v>25.115072837355491</v>
      </c>
      <c r="Z7" s="139">
        <f t="shared" si="0"/>
        <v>105.752854022759</v>
      </c>
      <c r="AC7" s="112" t="str">
        <f>P7</f>
        <v>germline e</v>
      </c>
      <c r="AD7" s="112" t="s">
        <v>1011</v>
      </c>
      <c r="AE7" s="141">
        <f>R7</f>
        <v>1</v>
      </c>
      <c r="AF7" s="141">
        <f>S7</f>
        <v>0.50208748626528932</v>
      </c>
      <c r="AG7" s="141">
        <f>T7</f>
        <v>3.8674276165238886</v>
      </c>
      <c r="AI7" s="112">
        <f>R8</f>
        <v>0.4243076778329018</v>
      </c>
      <c r="AJ7" s="112">
        <f>S8</f>
        <v>0.1661215383052943</v>
      </c>
      <c r="AK7" s="112">
        <f>T8</f>
        <v>1.3663531265093027</v>
      </c>
    </row>
    <row r="8" spans="2:37" x14ac:dyDescent="0.2">
      <c r="B8" s="112"/>
      <c r="C8" s="112"/>
      <c r="D8" s="112"/>
      <c r="E8" s="112">
        <v>0.48133300377892474</v>
      </c>
      <c r="F8" s="112">
        <v>0.40550893452204406</v>
      </c>
      <c r="G8" s="112">
        <v>1.21908936122906E-2</v>
      </c>
      <c r="H8" s="112">
        <v>1.1956586790047254</v>
      </c>
      <c r="I8" s="112">
        <v>8.6114812028235104</v>
      </c>
      <c r="J8" s="112">
        <v>17.229204598181077</v>
      </c>
      <c r="K8" s="112">
        <v>0.28558622205737078</v>
      </c>
      <c r="L8" s="112">
        <v>3.477889228759663</v>
      </c>
      <c r="M8" s="113">
        <v>41.213325355443502</v>
      </c>
      <c r="P8" s="183" t="str">
        <f>B12</f>
        <v>lungs</v>
      </c>
      <c r="Q8" s="112" t="str">
        <f>D12</f>
        <v>SD</v>
      </c>
      <c r="R8" s="139">
        <f>E12</f>
        <v>0.4243076778329018</v>
      </c>
      <c r="S8" s="139">
        <f>G12</f>
        <v>0.1661215383052943</v>
      </c>
      <c r="T8" s="139">
        <f>I12</f>
        <v>1.3663531265093027</v>
      </c>
      <c r="U8" s="139">
        <f>F12</f>
        <v>2.4851933735933378</v>
      </c>
      <c r="V8" s="139">
        <f>H12</f>
        <v>7.006562169248622</v>
      </c>
      <c r="W8" s="139">
        <f t="shared" si="0"/>
        <v>2.8991245101215219</v>
      </c>
      <c r="X8" s="139">
        <f t="shared" si="0"/>
        <v>0.43088836457511404</v>
      </c>
      <c r="Y8" s="139">
        <f t="shared" si="0"/>
        <v>17.612005832203245</v>
      </c>
      <c r="Z8" s="139">
        <f t="shared" si="0"/>
        <v>33.480098012637136</v>
      </c>
      <c r="AC8" s="112" t="str">
        <f>P8</f>
        <v>lungs</v>
      </c>
      <c r="AD8" s="75" t="s">
        <v>999</v>
      </c>
      <c r="AE8" s="141">
        <f>U7</f>
        <v>5.1858823193166215</v>
      </c>
      <c r="AF8" s="141">
        <f>V7</f>
        <v>10.225838697268506</v>
      </c>
      <c r="AG8" s="141">
        <f>W7</f>
        <v>6.918900511911013</v>
      </c>
      <c r="AI8" s="112">
        <f>U8</f>
        <v>2.4851933735933378</v>
      </c>
      <c r="AJ8" s="112">
        <f>V8</f>
        <v>7.006562169248622</v>
      </c>
      <c r="AK8" s="112">
        <f>W8</f>
        <v>2.8991245101215219</v>
      </c>
    </row>
    <row r="9" spans="2:37" x14ac:dyDescent="0.2">
      <c r="B9" s="112"/>
      <c r="C9" s="112"/>
      <c r="D9" s="112"/>
      <c r="E9" s="112">
        <v>2.192847685880178</v>
      </c>
      <c r="F9" s="112">
        <v>6.1669947315097291</v>
      </c>
      <c r="G9" s="112">
        <v>0.92824714469785086</v>
      </c>
      <c r="H9" s="112">
        <v>0.79708506748480445</v>
      </c>
      <c r="I9" s="112">
        <v>5.8758262632564557</v>
      </c>
      <c r="J9" s="112">
        <v>1.4169664570020601</v>
      </c>
      <c r="K9" s="112">
        <v>0.68628520393961834</v>
      </c>
      <c r="L9" s="112">
        <v>14.781105911738651</v>
      </c>
      <c r="M9" s="113">
        <v>200</v>
      </c>
      <c r="P9" s="112" t="str">
        <f>B25</f>
        <v>germline e</v>
      </c>
      <c r="Q9" s="112" t="str">
        <f>D25</f>
        <v>mean</v>
      </c>
      <c r="R9" s="132">
        <f>E25</f>
        <v>1.0000000000000002</v>
      </c>
      <c r="S9" s="132">
        <f>G25</f>
        <v>0.29274197732522816</v>
      </c>
      <c r="T9" s="132">
        <f>I25</f>
        <v>1.012695572127124</v>
      </c>
      <c r="U9" s="132">
        <f>F25</f>
        <v>0.73630494131512292</v>
      </c>
      <c r="V9" s="132">
        <f>H25</f>
        <v>27.649605435593809</v>
      </c>
      <c r="W9" s="132">
        <f t="shared" ref="W9:Z10" si="1">J25</f>
        <v>0.89416410409192704</v>
      </c>
      <c r="X9" s="132">
        <f t="shared" si="1"/>
        <v>53.327242259604454</v>
      </c>
      <c r="Y9" s="132">
        <f t="shared" si="1"/>
        <v>3.7942149407998227</v>
      </c>
      <c r="Z9" s="132">
        <f t="shared" si="1"/>
        <v>92.398220427626256</v>
      </c>
      <c r="AD9" s="75" t="s">
        <v>1000</v>
      </c>
      <c r="AE9" s="167">
        <f>X7</f>
        <v>0.70824521133318286</v>
      </c>
      <c r="AF9" s="141">
        <f>Y7</f>
        <v>25.115072837355491</v>
      </c>
      <c r="AG9" s="168">
        <v>106</v>
      </c>
      <c r="AI9" s="112">
        <f>X8</f>
        <v>0.43088836457511404</v>
      </c>
      <c r="AJ9" s="112">
        <f>Y8</f>
        <v>17.612005832203245</v>
      </c>
      <c r="AK9" s="112">
        <f>Z8</f>
        <v>33.480098012637136</v>
      </c>
    </row>
    <row r="10" spans="2:37" x14ac:dyDescent="0.2">
      <c r="C10" s="112"/>
      <c r="D10" s="112"/>
      <c r="E10" s="112">
        <v>1.1737062497569761</v>
      </c>
      <c r="F10" s="112">
        <v>8.8134064799008627</v>
      </c>
      <c r="G10" s="112">
        <v>0.10116160252567299</v>
      </c>
      <c r="H10" s="112">
        <v>2.1950885297577098</v>
      </c>
      <c r="I10" s="112">
        <v>2.0032433261030498</v>
      </c>
      <c r="J10" s="112">
        <v>1.8439577582540436</v>
      </c>
      <c r="K10" s="112">
        <v>0.13066393088737399</v>
      </c>
      <c r="L10" s="112"/>
      <c r="M10" s="113">
        <v>15.122685715266206</v>
      </c>
      <c r="P10" s="112" t="str">
        <f>B26</f>
        <v>LN</v>
      </c>
      <c r="Q10" s="112" t="str">
        <f>D26</f>
        <v>SD</v>
      </c>
      <c r="R10" s="112">
        <f>E26</f>
        <v>0.68860513892177211</v>
      </c>
      <c r="S10" s="112">
        <f>G26</f>
        <v>0.18933745399990062</v>
      </c>
      <c r="T10" s="112">
        <f>I26</f>
        <v>0.44019226601501171</v>
      </c>
      <c r="U10" s="112">
        <f>F26</f>
        <v>0.30071270299462194</v>
      </c>
      <c r="V10" s="112">
        <f>H26</f>
        <v>12.435928154414432</v>
      </c>
      <c r="W10" s="112">
        <f t="shared" si="1"/>
        <v>0.59469221180458953</v>
      </c>
      <c r="X10" s="112">
        <f t="shared" si="1"/>
        <v>28.93835235061945</v>
      </c>
      <c r="Y10" s="112">
        <f t="shared" si="1"/>
        <v>1.3226056275042253</v>
      </c>
      <c r="Z10" s="112">
        <f t="shared" si="1"/>
        <v>36.708326568763354</v>
      </c>
      <c r="AE10" s="143"/>
      <c r="AF10" s="143"/>
      <c r="AG10" s="143"/>
    </row>
    <row r="11" spans="2:37" x14ac:dyDescent="0.2">
      <c r="B11" s="112" t="s">
        <v>40</v>
      </c>
      <c r="C11" s="112"/>
      <c r="D11" s="112" t="s">
        <v>4</v>
      </c>
      <c r="E11" s="132">
        <f t="shared" ref="E11:M11" si="2">AVERAGE(E5:E10)</f>
        <v>1</v>
      </c>
      <c r="F11" s="132">
        <f t="shared" si="2"/>
        <v>5.1858823193166215</v>
      </c>
      <c r="G11" s="132">
        <f t="shared" si="2"/>
        <v>0.50208748626528932</v>
      </c>
      <c r="H11" s="132">
        <f t="shared" si="2"/>
        <v>10.225838697268506</v>
      </c>
      <c r="I11" s="132">
        <f t="shared" si="2"/>
        <v>3.8674276165238886</v>
      </c>
      <c r="J11" s="132">
        <f t="shared" si="2"/>
        <v>6.918900511911013</v>
      </c>
      <c r="K11" s="132">
        <f t="shared" si="2"/>
        <v>0.70824521133318286</v>
      </c>
      <c r="L11" s="132">
        <f t="shared" si="2"/>
        <v>25.115072837355491</v>
      </c>
      <c r="M11" s="138">
        <f t="shared" si="2"/>
        <v>105.752854022759</v>
      </c>
      <c r="P11" s="183" t="str">
        <f>B38</f>
        <v>mu-e</v>
      </c>
      <c r="Q11" s="112" t="str">
        <f>D38</f>
        <v>mean</v>
      </c>
      <c r="R11" s="132">
        <f>E38</f>
        <v>1</v>
      </c>
      <c r="S11" s="132">
        <f>G38</f>
        <v>0.43778332140024495</v>
      </c>
      <c r="T11" s="132">
        <f>I38</f>
        <v>2.2606525134585005</v>
      </c>
      <c r="U11" s="132">
        <f>F38</f>
        <v>97.295445820463129</v>
      </c>
      <c r="V11" s="132">
        <f>H38</f>
        <v>22.445301924734725</v>
      </c>
      <c r="W11" s="132">
        <f t="shared" ref="W11:Z12" si="3">J38</f>
        <v>33.687118789738221</v>
      </c>
      <c r="X11" s="132">
        <f t="shared" si="3"/>
        <v>273.43334920683918</v>
      </c>
      <c r="Y11" s="132">
        <f t="shared" si="3"/>
        <v>628.36154672908413</v>
      </c>
      <c r="Z11" s="132">
        <f t="shared" si="3"/>
        <v>636.3886896502562</v>
      </c>
      <c r="AC11" s="112" t="str">
        <f>P9</f>
        <v>germline e</v>
      </c>
      <c r="AD11" s="112" t="s">
        <v>1011</v>
      </c>
      <c r="AE11" s="142">
        <f>R9</f>
        <v>1.0000000000000002</v>
      </c>
      <c r="AF11" s="142">
        <f>S9</f>
        <v>0.29274197732522816</v>
      </c>
      <c r="AG11" s="142">
        <f>T9</f>
        <v>1.012695572127124</v>
      </c>
      <c r="AI11" s="112">
        <f>R10</f>
        <v>0.68860513892177211</v>
      </c>
      <c r="AJ11" s="112">
        <f>S10</f>
        <v>0.18933745399990062</v>
      </c>
      <c r="AK11" s="112">
        <f>T10</f>
        <v>0.44019226601501171</v>
      </c>
    </row>
    <row r="12" spans="2:37" x14ac:dyDescent="0.2">
      <c r="B12" s="112" t="s">
        <v>1001</v>
      </c>
      <c r="C12" s="112"/>
      <c r="D12" s="112" t="s">
        <v>5</v>
      </c>
      <c r="E12" s="112">
        <f t="shared" ref="E12:M12" si="4">STDEVA(E5:E10)/2.24</f>
        <v>0.4243076778329018</v>
      </c>
      <c r="F12" s="112">
        <f>STDEVA(F5:F10)/2.24</f>
        <v>2.4851933735933378</v>
      </c>
      <c r="G12" s="112">
        <f t="shared" si="4"/>
        <v>0.1661215383052943</v>
      </c>
      <c r="H12" s="112">
        <f t="shared" si="4"/>
        <v>7.006562169248622</v>
      </c>
      <c r="I12" s="112">
        <f t="shared" si="4"/>
        <v>1.3663531265093027</v>
      </c>
      <c r="J12" s="112">
        <f t="shared" si="4"/>
        <v>2.8991245101215219</v>
      </c>
      <c r="K12" s="112">
        <f t="shared" si="4"/>
        <v>0.43088836457511404</v>
      </c>
      <c r="L12" s="112">
        <f t="shared" si="4"/>
        <v>17.612005832203245</v>
      </c>
      <c r="M12" s="112">
        <f t="shared" si="4"/>
        <v>33.480098012637136</v>
      </c>
      <c r="P12" s="183" t="str">
        <f>B39</f>
        <v>lungs</v>
      </c>
      <c r="Q12" s="112" t="str">
        <f>D39</f>
        <v>SD</v>
      </c>
      <c r="R12" s="112">
        <f>E39</f>
        <v>0.51771439816705822</v>
      </c>
      <c r="S12" s="112">
        <f>G39</f>
        <v>0.15432794434462796</v>
      </c>
      <c r="T12" s="112">
        <f>I39</f>
        <v>0.71682003535347982</v>
      </c>
      <c r="U12" s="112">
        <f>F39</f>
        <v>52.16481053504566</v>
      </c>
      <c r="V12" s="112">
        <f>H39</f>
        <v>12.195780140201048</v>
      </c>
      <c r="W12" s="112">
        <f t="shared" si="3"/>
        <v>15.700322622623574</v>
      </c>
      <c r="X12" s="112">
        <f t="shared" si="3"/>
        <v>124.41571185898376</v>
      </c>
      <c r="Y12" s="112">
        <f t="shared" si="3"/>
        <v>278.09066284341367</v>
      </c>
      <c r="Z12" s="112">
        <f t="shared" si="3"/>
        <v>252.43848677876338</v>
      </c>
      <c r="AC12" s="112" t="str">
        <f>P10</f>
        <v>LN</v>
      </c>
      <c r="AD12" s="75" t="s">
        <v>999</v>
      </c>
      <c r="AE12" s="142">
        <f>U9</f>
        <v>0.73630494131512292</v>
      </c>
      <c r="AF12" s="142">
        <f>V9</f>
        <v>27.649605435593809</v>
      </c>
      <c r="AG12" s="142">
        <f>W9</f>
        <v>0.89416410409192704</v>
      </c>
      <c r="AI12" s="112">
        <f>U10</f>
        <v>0.30071270299462194</v>
      </c>
      <c r="AJ12" s="112">
        <f>V10</f>
        <v>12.435928154414432</v>
      </c>
      <c r="AK12" s="112">
        <f>W10</f>
        <v>0.59469221180458953</v>
      </c>
    </row>
    <row r="13" spans="2:37" ht="12.75" x14ac:dyDescent="0.25">
      <c r="B13" s="112"/>
      <c r="C13" s="112"/>
      <c r="D13" s="112"/>
      <c r="E13" s="112"/>
      <c r="F13" s="111">
        <f>TTEST(E5:E10,F5:F10,1,1)</f>
        <v>6.8554464710590859E-2</v>
      </c>
      <c r="G13" s="111">
        <f>TTEST(E5:E10,G5:G10,1,1)</f>
        <v>0.11424060096204167</v>
      </c>
      <c r="H13" s="111">
        <f>TTEST(E5:E10,H5:H10,1,2)</f>
        <v>9.0594709939806214E-2</v>
      </c>
      <c r="I13" s="134">
        <f>TTEST(E5:E10,I5:I10,1,1)</f>
        <v>2.7659366576883664E-2</v>
      </c>
      <c r="J13" s="135">
        <f>TTEST(E5:E10,J5:J10,1,1)</f>
        <v>5.111813146281121E-2</v>
      </c>
      <c r="K13" s="112">
        <f>TTEST(E5:E10,K5:K10,1,1)</f>
        <v>0.33904664992825029</v>
      </c>
      <c r="L13" s="111">
        <f>TTEST(E5:E10,L5:L10,1,1)</f>
        <v>0.12355598121615302</v>
      </c>
      <c r="M13" s="136">
        <f>TTEST(E5:E10,M5:M10,1,1)</f>
        <v>9.1782366242315009E-3</v>
      </c>
      <c r="P13" s="112" t="str">
        <f>B51</f>
        <v>mu-e</v>
      </c>
      <c r="Q13" s="112" t="str">
        <f>D51</f>
        <v>mean</v>
      </c>
      <c r="R13" s="132">
        <f>E51</f>
        <v>1</v>
      </c>
      <c r="S13" s="132">
        <f>G51</f>
        <v>5.8862759026453384</v>
      </c>
      <c r="T13" s="132">
        <f>I51</f>
        <v>1.8031083358896822</v>
      </c>
      <c r="U13" s="132">
        <f>F51</f>
        <v>62.318830466454891</v>
      </c>
      <c r="V13" s="132">
        <f>H51</f>
        <v>56.116852836694399</v>
      </c>
      <c r="W13" s="132">
        <f t="shared" ref="W13:Z14" si="5">J51</f>
        <v>1.2276548624748298</v>
      </c>
      <c r="X13" s="132">
        <f t="shared" si="5"/>
        <v>143.88903002681138</v>
      </c>
      <c r="Y13" s="132">
        <f t="shared" si="5"/>
        <v>46.778106905023492</v>
      </c>
      <c r="Z13" s="132">
        <f t="shared" si="5"/>
        <v>29.691177143037816</v>
      </c>
      <c r="AD13" s="75" t="s">
        <v>1000</v>
      </c>
      <c r="AE13" s="142">
        <f>X9</f>
        <v>53.327242259604454</v>
      </c>
      <c r="AF13" s="142">
        <f>Y9</f>
        <v>3.7942149407998227</v>
      </c>
      <c r="AG13" s="142">
        <f>Z9</f>
        <v>92.398220427626256</v>
      </c>
      <c r="AH13" s="170">
        <f>CORREL(AE7:AG9,AE11:AG13)</f>
        <v>0.79086748219201275</v>
      </c>
      <c r="AI13" s="112">
        <f>X10</f>
        <v>28.93835235061945</v>
      </c>
      <c r="AJ13" s="112">
        <f>Y10</f>
        <v>1.3226056275042253</v>
      </c>
      <c r="AK13" s="112">
        <f>Z10</f>
        <v>36.708326568763354</v>
      </c>
    </row>
    <row r="14" spans="2:37" x14ac:dyDescent="0.2"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1">
        <f>TTEST(G5:G10,L5:L10,1,1)</f>
        <v>0.11845703589053401</v>
      </c>
      <c r="M14" s="136">
        <f>TTEST(I5:I10,M5:M10,1,1)</f>
        <v>1.0319803585502354E-2</v>
      </c>
      <c r="P14" s="112" t="str">
        <f>B52</f>
        <v>LN</v>
      </c>
      <c r="Q14" s="112" t="str">
        <f>D52</f>
        <v>SD</v>
      </c>
      <c r="R14" s="112">
        <f>E52</f>
        <v>0.4529417368945664</v>
      </c>
      <c r="S14" s="112">
        <f>G52</f>
        <v>2.9472864346719212</v>
      </c>
      <c r="T14" s="112">
        <f>I52</f>
        <v>1.3241984933550452</v>
      </c>
      <c r="U14" s="112">
        <f>F52</f>
        <v>28.276959163208996</v>
      </c>
      <c r="V14" s="112">
        <f>H52</f>
        <v>28.980573622799852</v>
      </c>
      <c r="W14" s="112">
        <f t="shared" si="5"/>
        <v>0.71055326948588005</v>
      </c>
      <c r="X14" s="112">
        <f t="shared" si="5"/>
        <v>65.037066047022222</v>
      </c>
      <c r="Y14" s="112">
        <f t="shared" si="5"/>
        <v>29.907547281093457</v>
      </c>
      <c r="Z14" s="112">
        <f t="shared" si="5"/>
        <v>12.801079494860442</v>
      </c>
    </row>
    <row r="15" spans="2:37" x14ac:dyDescent="0.2">
      <c r="B15" s="112"/>
      <c r="C15" s="112"/>
      <c r="D15" s="112"/>
      <c r="E15" s="112"/>
      <c r="F15" s="112"/>
      <c r="G15" s="112"/>
      <c r="H15" s="112"/>
      <c r="I15" s="112">
        <f>TTEST(E5:E10,I5:I10,1,1)</f>
        <v>2.7659366576883664E-2</v>
      </c>
      <c r="J15" s="112"/>
      <c r="K15" s="112"/>
      <c r="L15" s="112"/>
      <c r="M15" s="112"/>
      <c r="P15" s="183" t="str">
        <f>B64</f>
        <v>G1-e</v>
      </c>
      <c r="Q15" s="112" t="str">
        <f>D64</f>
        <v>mean</v>
      </c>
      <c r="R15" s="132">
        <f>E64</f>
        <v>1</v>
      </c>
      <c r="S15" s="132">
        <f>G64</f>
        <v>3.3324096037779554</v>
      </c>
      <c r="T15" s="132">
        <f>I64</f>
        <v>16.880940754583474</v>
      </c>
      <c r="U15" s="132">
        <f>F64</f>
        <v>1.7971102551340632</v>
      </c>
      <c r="V15" s="132">
        <f>H64</f>
        <v>26.786537180696797</v>
      </c>
      <c r="W15" s="132">
        <f t="shared" ref="W15:Z16" si="6">J64</f>
        <v>44.873138305209643</v>
      </c>
      <c r="X15" s="132">
        <f t="shared" si="6"/>
        <v>91.645095719510593</v>
      </c>
      <c r="Y15" s="132">
        <f t="shared" si="6"/>
        <v>33.405403240566798</v>
      </c>
      <c r="Z15" s="132">
        <f t="shared" si="6"/>
        <v>64.344364822324636</v>
      </c>
      <c r="AC15" s="112" t="str">
        <f>P11</f>
        <v>mu-e</v>
      </c>
      <c r="AD15" s="112" t="s">
        <v>1011</v>
      </c>
      <c r="AE15" s="132">
        <f>R11</f>
        <v>1</v>
      </c>
      <c r="AF15" s="132">
        <f>S11</f>
        <v>0.43778332140024495</v>
      </c>
      <c r="AG15" s="132">
        <f>T11</f>
        <v>2.2606525134585005</v>
      </c>
      <c r="AI15" s="112">
        <f>R12</f>
        <v>0.51771439816705822</v>
      </c>
      <c r="AJ15" s="112">
        <f>S12</f>
        <v>0.15432794434462796</v>
      </c>
      <c r="AK15" s="112">
        <f>T12</f>
        <v>0.71682003535347982</v>
      </c>
    </row>
    <row r="16" spans="2:37" x14ac:dyDescent="0.2"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P16" s="183" t="str">
        <f>B65</f>
        <v>Lungs</v>
      </c>
      <c r="Q16" s="112" t="str">
        <f>D65</f>
        <v>SD</v>
      </c>
      <c r="R16" s="112">
        <f>E65</f>
        <v>0.74971039542404039</v>
      </c>
      <c r="S16" s="112">
        <f>G65</f>
        <v>2.0688041768948842</v>
      </c>
      <c r="T16" s="112">
        <f>I65</f>
        <v>5.3790264289225611</v>
      </c>
      <c r="U16" s="112">
        <f>F65</f>
        <v>0.86502815389748178</v>
      </c>
      <c r="V16" s="112">
        <f>H65</f>
        <v>10.079559412610093</v>
      </c>
      <c r="W16" s="112">
        <f t="shared" si="6"/>
        <v>27.131362390458108</v>
      </c>
      <c r="X16" s="112">
        <f t="shared" si="6"/>
        <v>44.970627130580816</v>
      </c>
      <c r="Y16" s="112">
        <f t="shared" si="6"/>
        <v>17.785058607162402</v>
      </c>
      <c r="Z16" s="112">
        <f t="shared" si="6"/>
        <v>50.200937662700248</v>
      </c>
      <c r="AC16" s="112" t="str">
        <f>P12</f>
        <v>lungs</v>
      </c>
      <c r="AD16" s="75" t="s">
        <v>999</v>
      </c>
      <c r="AE16" s="169">
        <f>$U$11</f>
        <v>97.295445820463129</v>
      </c>
      <c r="AF16" s="132">
        <f>V11</f>
        <v>22.445301924734725</v>
      </c>
      <c r="AG16" s="132">
        <f>W11</f>
        <v>33.687118789738221</v>
      </c>
      <c r="AI16" s="112">
        <f>U12</f>
        <v>52.16481053504566</v>
      </c>
      <c r="AJ16" s="112">
        <f>V12</f>
        <v>12.195780140201048</v>
      </c>
      <c r="AK16" s="112">
        <f>W12</f>
        <v>15.700322622623574</v>
      </c>
    </row>
    <row r="17" spans="2:37" x14ac:dyDescent="0.2">
      <c r="B17" s="112" t="s">
        <v>40</v>
      </c>
      <c r="C17" s="232" t="s">
        <v>48</v>
      </c>
      <c r="D17" s="232"/>
      <c r="E17" s="232"/>
      <c r="F17" s="232"/>
      <c r="G17" s="232"/>
      <c r="H17" s="232"/>
      <c r="I17" s="232"/>
      <c r="J17" s="232"/>
      <c r="K17" s="112"/>
      <c r="L17" s="112"/>
      <c r="M17" s="112"/>
      <c r="P17" s="112" t="str">
        <f>B77</f>
        <v>g1-e</v>
      </c>
      <c r="Q17" s="112" t="str">
        <f>D77</f>
        <v>mean</v>
      </c>
      <c r="R17" s="132">
        <f>E77</f>
        <v>1</v>
      </c>
      <c r="S17" s="132">
        <f>G77</f>
        <v>3.0953979431674057</v>
      </c>
      <c r="T17" s="132">
        <f>I77</f>
        <v>0.23137439504512861</v>
      </c>
      <c r="U17" s="132">
        <f>F77</f>
        <v>10.688358478911754</v>
      </c>
      <c r="V17" s="132">
        <f>H77</f>
        <v>2.1226682648313449</v>
      </c>
      <c r="W17" s="132">
        <f t="shared" ref="W17:Z18" si="7">J77</f>
        <v>0.75247171117452527</v>
      </c>
      <c r="X17" s="132">
        <f t="shared" si="7"/>
        <v>20.133765340605866</v>
      </c>
      <c r="Y17" s="132">
        <f t="shared" si="7"/>
        <v>217.81147049665529</v>
      </c>
      <c r="Z17" s="132">
        <f t="shared" si="7"/>
        <v>73.772528494511448</v>
      </c>
      <c r="AD17" s="75" t="s">
        <v>1000</v>
      </c>
      <c r="AE17" s="132">
        <f>X11</f>
        <v>273.43334920683918</v>
      </c>
      <c r="AF17" s="132">
        <f>Y11</f>
        <v>628.36154672908413</v>
      </c>
      <c r="AG17" s="132">
        <f>Z11</f>
        <v>636.3886896502562</v>
      </c>
      <c r="AI17" s="112">
        <f>X12</f>
        <v>124.41571185898376</v>
      </c>
      <c r="AJ17" s="112">
        <f>Y12</f>
        <v>278.09066284341367</v>
      </c>
      <c r="AK17" s="112">
        <f>Z12</f>
        <v>252.43848677876338</v>
      </c>
    </row>
    <row r="18" spans="2:37" x14ac:dyDescent="0.2">
      <c r="B18" s="112"/>
      <c r="C18" s="112" t="s">
        <v>40</v>
      </c>
      <c r="D18" s="112" t="s">
        <v>41</v>
      </c>
      <c r="E18" s="133"/>
      <c r="F18" s="133"/>
      <c r="G18" s="133"/>
      <c r="H18" s="133"/>
      <c r="I18" s="133"/>
      <c r="J18" s="133"/>
      <c r="K18" s="133"/>
      <c r="L18" s="133"/>
      <c r="M18" s="133"/>
      <c r="P18" s="112" t="str">
        <f>B78</f>
        <v>LN</v>
      </c>
      <c r="Q18" s="112" t="str">
        <f>D78</f>
        <v>SD</v>
      </c>
      <c r="R18" s="112">
        <f>E78</f>
        <v>0.54224032056581661</v>
      </c>
      <c r="S18" s="112">
        <f>G78</f>
        <v>0.94923725263559311</v>
      </c>
      <c r="T18" s="112">
        <f>I78</f>
        <v>0.10655506794238367</v>
      </c>
      <c r="U18" s="112">
        <f>F78</f>
        <v>5.7596123185746846</v>
      </c>
      <c r="V18" s="112">
        <f>H78</f>
        <v>0.53335549945111604</v>
      </c>
      <c r="W18" s="112">
        <f t="shared" si="7"/>
        <v>0.37876878653010992</v>
      </c>
      <c r="X18" s="112">
        <f t="shared" si="7"/>
        <v>7.8613422771230059</v>
      </c>
      <c r="Y18" s="112">
        <f t="shared" si="7"/>
        <v>117.41912796914332</v>
      </c>
      <c r="Z18" s="112">
        <f t="shared" si="7"/>
        <v>46.943530937506956</v>
      </c>
    </row>
    <row r="19" spans="2:37" x14ac:dyDescent="0.2">
      <c r="B19" s="112"/>
      <c r="C19" s="112"/>
      <c r="D19" s="112" t="s">
        <v>0</v>
      </c>
      <c r="E19" s="112">
        <v>7.7041843191480441E-4</v>
      </c>
      <c r="F19" s="112">
        <v>0.31472769553209168</v>
      </c>
      <c r="G19" s="112">
        <v>0.1193218238518409</v>
      </c>
      <c r="H19" s="139">
        <v>2.136054110050194</v>
      </c>
      <c r="I19" s="112">
        <v>0.55420787678103167</v>
      </c>
      <c r="J19" s="139">
        <v>1.1875820758828226</v>
      </c>
      <c r="K19" s="112">
        <v>1.4685417143031869</v>
      </c>
      <c r="L19" s="112">
        <v>2.856710645021463</v>
      </c>
      <c r="M19" s="112">
        <v>75.538717511142224</v>
      </c>
      <c r="P19" s="183" t="str">
        <f>B90</f>
        <v>germ g1</v>
      </c>
      <c r="Q19" s="112" t="str">
        <f>D90</f>
        <v>mean</v>
      </c>
      <c r="R19" s="132">
        <f>E90</f>
        <v>1</v>
      </c>
      <c r="S19" s="132">
        <f>G90</f>
        <v>50.091799721374713</v>
      </c>
      <c r="T19" s="132">
        <f>I90</f>
        <v>437.2424572394321</v>
      </c>
      <c r="U19" s="132">
        <f>F90</f>
        <v>251.71097242412728</v>
      </c>
      <c r="V19" s="132">
        <f>H90</f>
        <v>787.88978416567363</v>
      </c>
      <c r="W19" s="132">
        <f t="shared" ref="W19:Z20" si="8">J90</f>
        <v>144.67610654508317</v>
      </c>
      <c r="X19" s="132">
        <f t="shared" si="8"/>
        <v>111.28809385848746</v>
      </c>
      <c r="Y19" s="132">
        <f t="shared" si="8"/>
        <v>2481.0000218316095</v>
      </c>
      <c r="Z19" s="132">
        <f t="shared" si="8"/>
        <v>1316.1942706876609</v>
      </c>
      <c r="AC19" s="112" t="str">
        <f>P13</f>
        <v>mu-e</v>
      </c>
      <c r="AD19" s="112" t="s">
        <v>1011</v>
      </c>
      <c r="AE19" s="132">
        <f>R13</f>
        <v>1</v>
      </c>
      <c r="AF19" s="132">
        <f>S13</f>
        <v>5.8862759026453384</v>
      </c>
      <c r="AG19" s="132">
        <f>T13</f>
        <v>1.8031083358896822</v>
      </c>
      <c r="AI19" s="112">
        <f>R14</f>
        <v>0.4529417368945664</v>
      </c>
      <c r="AJ19" s="112">
        <f>S14</f>
        <v>2.9472864346719212</v>
      </c>
      <c r="AK19" s="112">
        <f>T14</f>
        <v>1.3241984933550452</v>
      </c>
    </row>
    <row r="20" spans="2:37" x14ac:dyDescent="0.2">
      <c r="B20" s="112"/>
      <c r="C20" s="112"/>
      <c r="D20" s="112"/>
      <c r="E20" s="112">
        <v>3.8831640989187792</v>
      </c>
      <c r="F20" s="112">
        <v>0.11932182385184088</v>
      </c>
      <c r="G20" s="112">
        <v>8.4705215821095303E-2</v>
      </c>
      <c r="H20" s="139">
        <v>78.136776825973627</v>
      </c>
      <c r="I20" s="112">
        <v>2.7951580082499818</v>
      </c>
      <c r="J20" s="139">
        <v>3.4531902971066142</v>
      </c>
      <c r="K20" s="139">
        <v>103.96904663074859</v>
      </c>
      <c r="L20" s="112">
        <v>0.94444322421512017</v>
      </c>
      <c r="M20" s="112">
        <v>126.19651877569753</v>
      </c>
      <c r="P20" s="183" t="str">
        <f>B91</f>
        <v>Lungs</v>
      </c>
      <c r="Q20" s="112" t="str">
        <f>D91</f>
        <v>SD</v>
      </c>
      <c r="R20" s="112">
        <f>E91</f>
        <v>0.81209187762659363</v>
      </c>
      <c r="S20" s="112">
        <f>G91</f>
        <v>21.959833434665246</v>
      </c>
      <c r="T20" s="112">
        <f>I91</f>
        <v>267.68186796554608</v>
      </c>
      <c r="U20" s="112">
        <f>F91</f>
        <v>83.778909906000834</v>
      </c>
      <c r="V20" s="112">
        <f>H91</f>
        <v>415.15980740629647</v>
      </c>
      <c r="W20" s="112">
        <f t="shared" si="8"/>
        <v>120.35907452930373</v>
      </c>
      <c r="X20" s="112">
        <f t="shared" si="8"/>
        <v>53.674237990241103</v>
      </c>
      <c r="Y20" s="112">
        <f t="shared" si="8"/>
        <v>1495.9253256367508</v>
      </c>
      <c r="Z20" s="112">
        <f t="shared" si="8"/>
        <v>785.37958655289583</v>
      </c>
      <c r="AC20" s="112" t="str">
        <f>P14</f>
        <v>LN</v>
      </c>
      <c r="AD20" s="75" t="s">
        <v>999</v>
      </c>
      <c r="AE20" s="132">
        <f>U13</f>
        <v>62.318830466454891</v>
      </c>
      <c r="AF20" s="132">
        <f>V13</f>
        <v>56.116852836694399</v>
      </c>
      <c r="AG20" s="166">
        <f>W13</f>
        <v>1.2276548624748298</v>
      </c>
      <c r="AI20" s="112">
        <f>U14</f>
        <v>28.276959163208996</v>
      </c>
      <c r="AJ20" s="112">
        <f>V14</f>
        <v>28.980573622799852</v>
      </c>
      <c r="AK20" s="112">
        <f>W14</f>
        <v>0.71055326948588005</v>
      </c>
    </row>
    <row r="21" spans="2:37" ht="12.75" x14ac:dyDescent="0.25">
      <c r="B21" s="112"/>
      <c r="C21" s="112"/>
      <c r="D21" s="112"/>
      <c r="E21" s="112">
        <v>9.6249965905441742E-2</v>
      </c>
      <c r="F21" s="112">
        <v>0.71100412740313712</v>
      </c>
      <c r="G21" s="112">
        <v>4.4342437484113331E-2</v>
      </c>
      <c r="H21" s="139">
        <v>21.585755852142768</v>
      </c>
      <c r="I21" s="112">
        <v>0.24365805802845505</v>
      </c>
      <c r="J21" s="139">
        <v>0.11973607921594985</v>
      </c>
      <c r="K21" s="139">
        <v>13.103544247787655</v>
      </c>
      <c r="L21" s="112">
        <v>8.36257999016693</v>
      </c>
      <c r="M21" s="112">
        <v>229.42178040544465</v>
      </c>
      <c r="P21" s="112" t="str">
        <f>B102</f>
        <v>germ g1</v>
      </c>
      <c r="Q21" s="112" t="str">
        <f>D102</f>
        <v>mean</v>
      </c>
      <c r="R21" s="132">
        <f>E102</f>
        <v>0.50070694457874643</v>
      </c>
      <c r="S21" s="132">
        <f>G102</f>
        <v>10.219884795575712</v>
      </c>
      <c r="T21" s="132">
        <f>I102</f>
        <v>0.42279708153774986</v>
      </c>
      <c r="U21" s="132">
        <f>F102</f>
        <v>8.68735129983191</v>
      </c>
      <c r="V21" s="132">
        <f>H102</f>
        <v>6.8675237220761431</v>
      </c>
      <c r="W21" s="132">
        <f t="shared" ref="W21:Z22" si="9">J102</f>
        <v>6.6298648321850679</v>
      </c>
      <c r="X21" s="132">
        <f t="shared" si="9"/>
        <v>76.273103220744645</v>
      </c>
      <c r="Y21" s="132">
        <f>L102</f>
        <v>0.42107617408468523</v>
      </c>
      <c r="Z21" s="132">
        <f t="shared" si="9"/>
        <v>28.965848545507537</v>
      </c>
      <c r="AD21" s="75" t="s">
        <v>1000</v>
      </c>
      <c r="AE21" s="132">
        <f>X13</f>
        <v>143.88903002681138</v>
      </c>
      <c r="AF21" s="132">
        <f>Y13</f>
        <v>46.778106905023492</v>
      </c>
      <c r="AG21" s="132">
        <f>Z13</f>
        <v>29.691177143037816</v>
      </c>
      <c r="AH21" s="170">
        <f>CORREL(AE15:AG17,AE19:AG21)</f>
        <v>0.29588577465438398</v>
      </c>
      <c r="AI21" s="112">
        <f>X14</f>
        <v>65.037066047022222</v>
      </c>
      <c r="AJ21" s="112">
        <f>Y14</f>
        <v>29.907547281093457</v>
      </c>
      <c r="AK21" s="112">
        <f>Z14</f>
        <v>12.801079494860442</v>
      </c>
    </row>
    <row r="22" spans="2:37" x14ac:dyDescent="0.2">
      <c r="B22" s="112"/>
      <c r="C22" s="112"/>
      <c r="D22" s="112"/>
      <c r="E22" s="112">
        <v>1.6096431210767034E-2</v>
      </c>
      <c r="F22" s="112">
        <v>0.18529936465862254</v>
      </c>
      <c r="G22" s="112">
        <v>1.1427739570202704</v>
      </c>
      <c r="H22" s="139">
        <v>33.453333585206352</v>
      </c>
      <c r="I22" s="112">
        <v>0.22081962441303535</v>
      </c>
      <c r="J22" s="139">
        <v>0.56547734104899372</v>
      </c>
      <c r="K22" s="139">
        <v>37.273944938832479</v>
      </c>
      <c r="L22" s="112">
        <v>5.3847777622886364</v>
      </c>
      <c r="M22" s="112">
        <v>6.5053852154894676</v>
      </c>
      <c r="P22" s="112" t="str">
        <f>B103</f>
        <v>LN</v>
      </c>
      <c r="Q22" s="112" t="str">
        <f>D103</f>
        <v>SD</v>
      </c>
      <c r="R22" s="112">
        <f>E103</f>
        <v>0.31767790898578796</v>
      </c>
      <c r="S22" s="112">
        <f>G103</f>
        <v>2.4699740258404468</v>
      </c>
      <c r="T22" s="112">
        <f>I103</f>
        <v>0.22753576664096317</v>
      </c>
      <c r="U22" s="112">
        <f>F103</f>
        <v>4.1535217787287264</v>
      </c>
      <c r="V22" s="112">
        <f>H103</f>
        <v>2.4144858214730784</v>
      </c>
      <c r="W22" s="112">
        <f t="shared" si="9"/>
        <v>3.9993913409982467</v>
      </c>
      <c r="X22" s="112">
        <f t="shared" si="9"/>
        <v>64.552855883454512</v>
      </c>
      <c r="Y22" s="112">
        <f t="shared" si="9"/>
        <v>0.15564929730105045</v>
      </c>
      <c r="Z22" s="112">
        <f t="shared" si="9"/>
        <v>15.789225309735523</v>
      </c>
      <c r="AD22" s="112"/>
    </row>
    <row r="23" spans="2:37" x14ac:dyDescent="0.2">
      <c r="B23" s="112"/>
      <c r="C23" s="112"/>
      <c r="D23" s="112"/>
      <c r="E23" s="112">
        <v>1.6344025304156165</v>
      </c>
      <c r="F23" s="112">
        <v>1.769703785273969</v>
      </c>
      <c r="G23" s="112">
        <v>8.9053206005519941E-2</v>
      </c>
      <c r="H23" s="139">
        <v>2.9601898633369981</v>
      </c>
      <c r="I23" s="112">
        <v>0.79401291023982667</v>
      </c>
      <c r="J23" s="139">
        <v>2.3567292562459791E-2</v>
      </c>
      <c r="K23" s="139">
        <v>160.26323588711566</v>
      </c>
      <c r="L23" s="112">
        <v>4.6909054653790454</v>
      </c>
      <c r="M23" s="112">
        <v>102.57758910314712</v>
      </c>
      <c r="P23" s="183" t="str">
        <f>B113</f>
        <v>post e</v>
      </c>
      <c r="Q23" s="112" t="str">
        <f>D113</f>
        <v>mean</v>
      </c>
      <c r="R23" s="132">
        <f>E113</f>
        <v>1.3174049321354522</v>
      </c>
      <c r="S23" s="132">
        <f>G113</f>
        <v>0.65339647652122079</v>
      </c>
      <c r="T23" s="132">
        <f>I113</f>
        <v>1.9090595175598408</v>
      </c>
      <c r="U23" s="132">
        <f>F113</f>
        <v>8.9091220228684076</v>
      </c>
      <c r="V23" s="132">
        <f>H113</f>
        <v>70.984256628064202</v>
      </c>
      <c r="W23" s="132">
        <f t="shared" ref="W23:Z24" si="10">J113</f>
        <v>26.961149421114918</v>
      </c>
      <c r="X23" s="132">
        <f t="shared" si="10"/>
        <v>47.312644988483186</v>
      </c>
      <c r="Y23" s="132">
        <f t="shared" si="10"/>
        <v>954.50976069285969</v>
      </c>
      <c r="Z23" s="132">
        <f t="shared" si="10"/>
        <v>778.42931274209866</v>
      </c>
      <c r="AC23" s="112" t="str">
        <f>P15</f>
        <v>G1-e</v>
      </c>
      <c r="AD23" s="112" t="s">
        <v>1011</v>
      </c>
      <c r="AE23" s="132">
        <f>R15</f>
        <v>1</v>
      </c>
      <c r="AF23" s="132">
        <f>S15</f>
        <v>3.3324096037779554</v>
      </c>
      <c r="AG23" s="132">
        <f>T15</f>
        <v>16.880940754583474</v>
      </c>
      <c r="AI23" s="112">
        <f>R16</f>
        <v>0.74971039542404039</v>
      </c>
      <c r="AJ23" s="112">
        <f>S16</f>
        <v>2.0688041768948842</v>
      </c>
      <c r="AK23" s="112">
        <f>T16</f>
        <v>5.3790264289225611</v>
      </c>
    </row>
    <row r="24" spans="2:37" x14ac:dyDescent="0.2">
      <c r="C24" s="112"/>
      <c r="D24" s="112"/>
      <c r="E24" s="112">
        <v>0.3693165551174809</v>
      </c>
      <c r="F24" s="112">
        <v>1.3177728511710762</v>
      </c>
      <c r="G24" s="112">
        <v>0.27625522376852912</v>
      </c>
      <c r="H24" s="139">
        <v>27.625522376852913</v>
      </c>
      <c r="I24" s="112">
        <v>1.468316955050414</v>
      </c>
      <c r="J24" s="139">
        <v>1.5431538734722364E-2</v>
      </c>
      <c r="K24" s="139">
        <v>3.8851401388391897</v>
      </c>
      <c r="L24" s="112">
        <v>0.52587255772773966</v>
      </c>
      <c r="M24" s="112">
        <v>14.149331554836532</v>
      </c>
      <c r="P24" s="183" t="str">
        <f>B114</f>
        <v>Lungs</v>
      </c>
      <c r="Q24" s="112" t="str">
        <f>D114</f>
        <v>SD</v>
      </c>
      <c r="R24" s="112">
        <f>E114</f>
        <v>0.94101080124620073</v>
      </c>
      <c r="S24" s="112">
        <f>G114</f>
        <v>0.43390227371140067</v>
      </c>
      <c r="T24" s="112">
        <f>I114</f>
        <v>1.0932917918208012</v>
      </c>
      <c r="U24" s="112">
        <f>F114</f>
        <v>1.1594162028589881</v>
      </c>
      <c r="V24" s="112">
        <f>H114</f>
        <v>42.322896106550331</v>
      </c>
      <c r="W24" s="112">
        <f t="shared" si="10"/>
        <v>18.574252405454224</v>
      </c>
      <c r="X24" s="112">
        <f t="shared" si="10"/>
        <v>37.912997813533316</v>
      </c>
      <c r="Y24" s="112">
        <f t="shared" si="10"/>
        <v>389.27868621037095</v>
      </c>
      <c r="Z24" s="112">
        <f t="shared" si="10"/>
        <v>311.19122094023953</v>
      </c>
      <c r="AC24" s="112" t="str">
        <f>P16</f>
        <v>Lungs</v>
      </c>
      <c r="AD24" s="75" t="s">
        <v>999</v>
      </c>
      <c r="AE24" s="132">
        <f>U15</f>
        <v>1.7971102551340632</v>
      </c>
      <c r="AF24" s="132">
        <f>V15</f>
        <v>26.786537180696797</v>
      </c>
      <c r="AG24" s="132">
        <f>W15</f>
        <v>44.873138305209643</v>
      </c>
      <c r="AI24" s="112">
        <f>U16</f>
        <v>0.86502815389748178</v>
      </c>
      <c r="AJ24" s="112">
        <f>V16</f>
        <v>10.079559412610093</v>
      </c>
      <c r="AK24" s="112">
        <f>W16</f>
        <v>27.131362390458108</v>
      </c>
    </row>
    <row r="25" spans="2:37" x14ac:dyDescent="0.2">
      <c r="B25" s="112" t="s">
        <v>40</v>
      </c>
      <c r="C25" s="112"/>
      <c r="D25" s="112" t="s">
        <v>4</v>
      </c>
      <c r="E25" s="132">
        <f t="shared" ref="E25:J25" si="11">AVERAGE(E19:E24)</f>
        <v>1.0000000000000002</v>
      </c>
      <c r="F25" s="132">
        <f t="shared" si="11"/>
        <v>0.73630494131512292</v>
      </c>
      <c r="G25" s="132">
        <f t="shared" si="11"/>
        <v>0.29274197732522816</v>
      </c>
      <c r="H25" s="140">
        <f t="shared" si="11"/>
        <v>27.649605435593809</v>
      </c>
      <c r="I25" s="132">
        <f t="shared" si="11"/>
        <v>1.012695572127124</v>
      </c>
      <c r="J25" s="140">
        <f t="shared" si="11"/>
        <v>0.89416410409192704</v>
      </c>
      <c r="K25" s="140">
        <f>AVERAGE(K19:K24)</f>
        <v>53.327242259604454</v>
      </c>
      <c r="L25" s="132">
        <f>AVERAGE(L19:L24)</f>
        <v>3.7942149407998227</v>
      </c>
      <c r="M25" s="132">
        <f>AVERAGE(M19:M24)</f>
        <v>92.398220427626256</v>
      </c>
      <c r="P25" s="112" t="str">
        <f>B126</f>
        <v>post e</v>
      </c>
      <c r="Q25" s="112" t="str">
        <f>D126</f>
        <v>mean</v>
      </c>
      <c r="R25" s="132">
        <f>E126</f>
        <v>0.99999999999999989</v>
      </c>
      <c r="S25" s="132">
        <f>G126</f>
        <v>13.091106283405573</v>
      </c>
      <c r="T25" s="132">
        <f>I126</f>
        <v>7.855296288091039E-2</v>
      </c>
      <c r="U25" s="132">
        <f>F126</f>
        <v>37.093070517970638</v>
      </c>
      <c r="V25" s="132">
        <f>H126</f>
        <v>177.03945893156438</v>
      </c>
      <c r="W25" s="132">
        <f t="shared" ref="W25:Z26" si="12">J126</f>
        <v>6.709021514207997</v>
      </c>
      <c r="X25" s="132">
        <f t="shared" si="12"/>
        <v>58.904412476108632</v>
      </c>
      <c r="Y25" s="132">
        <f t="shared" si="12"/>
        <v>4.3637124531786879</v>
      </c>
      <c r="Z25" s="132">
        <f t="shared" si="12"/>
        <v>327.43767237352841</v>
      </c>
      <c r="AD25" s="75" t="s">
        <v>1000</v>
      </c>
      <c r="AE25" s="132">
        <f>X15</f>
        <v>91.645095719510593</v>
      </c>
      <c r="AF25" s="132">
        <f>Y15</f>
        <v>33.405403240566798</v>
      </c>
      <c r="AG25" s="132">
        <f>Z15</f>
        <v>64.344364822324636</v>
      </c>
      <c r="AI25" s="112">
        <f>X16</f>
        <v>44.970627130580816</v>
      </c>
      <c r="AJ25" s="112">
        <f>Y16</f>
        <v>17.785058607162402</v>
      </c>
      <c r="AK25" s="112">
        <f>Z16</f>
        <v>50.200937662700248</v>
      </c>
    </row>
    <row r="26" spans="2:37" x14ac:dyDescent="0.2">
      <c r="B26" s="112" t="s">
        <v>1002</v>
      </c>
      <c r="C26" s="112"/>
      <c r="D26" s="112" t="s">
        <v>5</v>
      </c>
      <c r="E26" s="112">
        <f t="shared" ref="E26:J26" si="13">STDEVA(E19:E24)/2.24</f>
        <v>0.68860513892177211</v>
      </c>
      <c r="F26" s="112">
        <f t="shared" si="13"/>
        <v>0.30071270299462194</v>
      </c>
      <c r="G26" s="112">
        <f t="shared" si="13"/>
        <v>0.18933745399990062</v>
      </c>
      <c r="H26" s="139">
        <f t="shared" si="13"/>
        <v>12.435928154414432</v>
      </c>
      <c r="I26" s="112">
        <f t="shared" si="13"/>
        <v>0.44019226601501171</v>
      </c>
      <c r="J26" s="139">
        <f t="shared" si="13"/>
        <v>0.59469221180458953</v>
      </c>
      <c r="K26" s="139">
        <f>STDEVA(K19:K24)/2.24</f>
        <v>28.93835235061945</v>
      </c>
      <c r="L26" s="112">
        <f>STDEVA(L19:L24)/2.24</f>
        <v>1.3226056275042253</v>
      </c>
      <c r="M26" s="112">
        <f>STDEVA(M19:M24)/2.24</f>
        <v>36.708326568763354</v>
      </c>
      <c r="P26" s="112" t="str">
        <f>B127</f>
        <v>LN</v>
      </c>
      <c r="Q26" s="112" t="str">
        <f>D127</f>
        <v>SD</v>
      </c>
      <c r="R26" s="112">
        <f>E127</f>
        <v>0.53214847714852753</v>
      </c>
      <c r="S26" s="112">
        <f>G127</f>
        <v>8.494404573193151</v>
      </c>
      <c r="T26" s="112">
        <f>I127</f>
        <v>2.0749578655109041E-2</v>
      </c>
      <c r="U26" s="112">
        <f>F127</f>
        <v>29.175924579415245</v>
      </c>
      <c r="V26" s="112">
        <f>H127</f>
        <v>69.699753351062995</v>
      </c>
      <c r="W26" s="112">
        <f t="shared" si="12"/>
        <v>1.803741724787985</v>
      </c>
      <c r="X26" s="112">
        <f t="shared" si="12"/>
        <v>35.058713087189055</v>
      </c>
      <c r="Y26" s="112">
        <f t="shared" si="12"/>
        <v>1.6361164643554207</v>
      </c>
      <c r="Z26" s="112">
        <f t="shared" si="12"/>
        <v>98.925277186331897</v>
      </c>
    </row>
    <row r="27" spans="2:37" x14ac:dyDescent="0.2"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P27" s="183" t="str">
        <f>B139</f>
        <v>post g1</v>
      </c>
      <c r="Q27" s="112" t="str">
        <f>D139</f>
        <v>mean</v>
      </c>
      <c r="R27" s="132">
        <f>E139</f>
        <v>1</v>
      </c>
      <c r="S27" s="132">
        <f>G139</f>
        <v>13.505493898952146</v>
      </c>
      <c r="T27" s="132">
        <f>I139</f>
        <v>4.9715560236154763</v>
      </c>
      <c r="U27" s="132">
        <f>F139</f>
        <v>16.373748596360137</v>
      </c>
      <c r="V27" s="132">
        <f>H139</f>
        <v>116.79203350140018</v>
      </c>
      <c r="W27" s="132">
        <f t="shared" ref="W27:Z28" si="14">J139</f>
        <v>28.717618484327911</v>
      </c>
      <c r="X27" s="132">
        <f t="shared" si="14"/>
        <v>206.92378441623501</v>
      </c>
      <c r="Y27" s="132">
        <f t="shared" si="14"/>
        <v>19.39931076584346</v>
      </c>
      <c r="Z27" s="132">
        <f t="shared" si="14"/>
        <v>3.284067447626132</v>
      </c>
      <c r="AC27" s="112" t="str">
        <f>P17</f>
        <v>g1-e</v>
      </c>
      <c r="AD27" s="112" t="s">
        <v>1011</v>
      </c>
      <c r="AE27" s="132">
        <f>R17</f>
        <v>1</v>
      </c>
      <c r="AF27" s="132">
        <f>S17</f>
        <v>3.0953979431674057</v>
      </c>
      <c r="AG27" s="132">
        <f>T17</f>
        <v>0.23137439504512861</v>
      </c>
      <c r="AI27" s="112">
        <f>R18</f>
        <v>0.54224032056581661</v>
      </c>
      <c r="AJ27" s="112">
        <f>S18</f>
        <v>0.94923725263559311</v>
      </c>
      <c r="AK27" s="112">
        <f>T18</f>
        <v>0.10655506794238367</v>
      </c>
    </row>
    <row r="28" spans="2:37" x14ac:dyDescent="0.2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P28" s="183" t="str">
        <f>B140</f>
        <v>Lungs</v>
      </c>
      <c r="Q28" s="112" t="str">
        <f>D140</f>
        <v>SD</v>
      </c>
      <c r="R28" s="112">
        <f>E140</f>
        <v>0.41121857559147135</v>
      </c>
      <c r="S28" s="112">
        <f>G140</f>
        <v>8.0708586728211955</v>
      </c>
      <c r="T28" s="112">
        <f>I140</f>
        <v>1.4112447062450877</v>
      </c>
      <c r="U28" s="112">
        <f>F140</f>
        <v>13.988908966253325</v>
      </c>
      <c r="V28" s="112">
        <f>H140</f>
        <v>89.340106592322982</v>
      </c>
      <c r="W28" s="112">
        <f t="shared" si="14"/>
        <v>17.018367967513917</v>
      </c>
      <c r="X28" s="112">
        <f t="shared" si="14"/>
        <v>102.55492556921459</v>
      </c>
      <c r="Y28" s="112">
        <f t="shared" si="14"/>
        <v>11.70582644089324</v>
      </c>
      <c r="Z28" s="112">
        <f t="shared" si="14"/>
        <v>1.8531003646665147</v>
      </c>
      <c r="AC28" s="112" t="str">
        <f>P18</f>
        <v>LN</v>
      </c>
      <c r="AD28" s="75" t="s">
        <v>999</v>
      </c>
      <c r="AE28" s="132">
        <f>U17</f>
        <v>10.688358478911754</v>
      </c>
      <c r="AF28" s="132">
        <f>V17</f>
        <v>2.1226682648313449</v>
      </c>
      <c r="AG28" s="132">
        <f>W17</f>
        <v>0.75247171117452527</v>
      </c>
      <c r="AI28" s="112">
        <f>U18</f>
        <v>5.7596123185746846</v>
      </c>
      <c r="AJ28" s="112">
        <f>V18</f>
        <v>0.53335549945111604</v>
      </c>
      <c r="AK28" s="112">
        <f>W18</f>
        <v>0.37876878653010992</v>
      </c>
    </row>
    <row r="29" spans="2:37" ht="12.75" x14ac:dyDescent="0.25"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P29" s="112" t="str">
        <f>B152</f>
        <v>post g1</v>
      </c>
      <c r="Q29" s="112" t="str">
        <f>D152</f>
        <v>mean</v>
      </c>
      <c r="R29" s="132">
        <f>E152</f>
        <v>1</v>
      </c>
      <c r="S29" s="132">
        <f>G152</f>
        <v>10.272566946245332</v>
      </c>
      <c r="T29" s="132">
        <f>I152</f>
        <v>14.448967147566288</v>
      </c>
      <c r="U29" s="132">
        <f>F152</f>
        <v>0.34464787644529543</v>
      </c>
      <c r="V29" s="132">
        <f>H152</f>
        <v>43.297630089762471</v>
      </c>
      <c r="W29" s="132">
        <f t="shared" ref="W29:Z30" si="15">J152</f>
        <v>3.3778387326021515</v>
      </c>
      <c r="X29" s="132">
        <f t="shared" si="15"/>
        <v>53.667045994256569</v>
      </c>
      <c r="Y29" s="132">
        <f t="shared" si="15"/>
        <v>86.053676773286156</v>
      </c>
      <c r="Z29" s="132">
        <f t="shared" si="15"/>
        <v>31.203557287384047</v>
      </c>
      <c r="AD29" s="75" t="s">
        <v>1000</v>
      </c>
      <c r="AE29" s="132">
        <f>X17</f>
        <v>20.133765340605866</v>
      </c>
      <c r="AF29" s="132">
        <f>Y17</f>
        <v>217.81147049665529</v>
      </c>
      <c r="AG29" s="132">
        <f>Z17</f>
        <v>73.772528494511448</v>
      </c>
      <c r="AH29" s="170">
        <f>CORREL(AE23:AG25,AE27:AG29)</f>
        <v>0.20091806555108829</v>
      </c>
      <c r="AI29" s="112">
        <f>X18</f>
        <v>7.8613422771230059</v>
      </c>
      <c r="AJ29" s="112">
        <f>Y18</f>
        <v>117.41912796914332</v>
      </c>
      <c r="AK29" s="112">
        <f>Z18</f>
        <v>46.943530937506956</v>
      </c>
    </row>
    <row r="30" spans="2:37" x14ac:dyDescent="0.2">
      <c r="B30" s="112" t="s">
        <v>50</v>
      </c>
      <c r="C30" s="232" t="s">
        <v>51</v>
      </c>
      <c r="D30" s="232"/>
      <c r="E30" s="232"/>
      <c r="F30" s="232"/>
      <c r="G30" s="232"/>
      <c r="H30" s="232"/>
      <c r="I30" s="232"/>
      <c r="J30" s="232"/>
      <c r="K30" s="112"/>
      <c r="L30" s="112"/>
      <c r="M30" s="112"/>
      <c r="P30" s="112" t="str">
        <f>B153</f>
        <v>LN</v>
      </c>
      <c r="Q30" s="112" t="str">
        <f>D153</f>
        <v>SD</v>
      </c>
      <c r="R30" s="112">
        <f>E153</f>
        <v>0.23528095406093708</v>
      </c>
      <c r="S30" s="112">
        <f>G153</f>
        <v>2.3000292549993415</v>
      </c>
      <c r="T30" s="112">
        <f>I153</f>
        <v>12.823207198393607</v>
      </c>
      <c r="U30" s="112">
        <f>F153</f>
        <v>0.17641770260753495</v>
      </c>
      <c r="V30" s="112">
        <f>H153</f>
        <v>30.90124801168561</v>
      </c>
      <c r="W30" s="112">
        <f t="shared" si="15"/>
        <v>1.5063425207409502</v>
      </c>
      <c r="X30" s="112">
        <f t="shared" si="15"/>
        <v>16.938064759778488</v>
      </c>
      <c r="Y30" s="112">
        <f t="shared" si="15"/>
        <v>48.273741241169866</v>
      </c>
      <c r="Z30" s="112">
        <f t="shared" si="15"/>
        <v>16.455096975368907</v>
      </c>
    </row>
    <row r="31" spans="2:37" x14ac:dyDescent="0.2">
      <c r="B31" s="112"/>
      <c r="C31" s="112" t="s">
        <v>50</v>
      </c>
      <c r="D31" s="112" t="s">
        <v>41</v>
      </c>
      <c r="E31" s="133"/>
      <c r="F31" s="133"/>
      <c r="G31" s="133"/>
      <c r="H31" s="133"/>
      <c r="I31" s="133"/>
      <c r="J31" s="133"/>
      <c r="K31" s="133"/>
      <c r="L31" s="133"/>
      <c r="M31" s="133"/>
    </row>
    <row r="32" spans="2:37" x14ac:dyDescent="0.2">
      <c r="B32" s="112"/>
      <c r="C32" s="112"/>
      <c r="D32" s="112" t="s">
        <v>0</v>
      </c>
      <c r="E32" s="112">
        <v>0.13220345112348339</v>
      </c>
      <c r="F32" s="112">
        <v>286.19045450136963</v>
      </c>
      <c r="G32" s="112">
        <v>0.24670036298646816</v>
      </c>
      <c r="H32" s="112">
        <v>23.463287461084306</v>
      </c>
      <c r="I32" s="112">
        <v>0.4493169582521</v>
      </c>
      <c r="J32" s="112">
        <v>29.231706618552945</v>
      </c>
      <c r="K32" s="112">
        <v>82.96988082908311</v>
      </c>
      <c r="L32" s="112">
        <v>1754.6633307637858</v>
      </c>
      <c r="M32" s="112">
        <v>1361.5061245744043</v>
      </c>
      <c r="AB32" s="112" t="str">
        <f>P19</f>
        <v>germ g1</v>
      </c>
      <c r="AC32" s="112" t="str">
        <f>Q19</f>
        <v>mean</v>
      </c>
      <c r="AD32" s="112" t="s">
        <v>1011</v>
      </c>
      <c r="AE32" s="132">
        <f>R19</f>
        <v>1</v>
      </c>
      <c r="AF32" s="132">
        <f>S19</f>
        <v>50.091799721374713</v>
      </c>
      <c r="AG32" s="132">
        <f>T19</f>
        <v>437.2424572394321</v>
      </c>
      <c r="AI32" s="112">
        <f>R20</f>
        <v>0.81209187762659363</v>
      </c>
      <c r="AJ32" s="112">
        <f>S20</f>
        <v>21.959833434665246</v>
      </c>
      <c r="AK32" s="112">
        <f>T20</f>
        <v>267.68186796554608</v>
      </c>
    </row>
    <row r="33" spans="2:37" x14ac:dyDescent="0.2">
      <c r="B33" s="112"/>
      <c r="C33" s="112"/>
      <c r="D33" s="112"/>
      <c r="E33" s="112">
        <v>4.1689611654172121E-2</v>
      </c>
      <c r="F33" s="112">
        <v>4.66162109214432</v>
      </c>
      <c r="G33" s="112">
        <v>4.0742684550148657E-2</v>
      </c>
      <c r="H33" s="112">
        <v>41.758747072377922</v>
      </c>
      <c r="I33" s="112">
        <v>4.1814167546674001</v>
      </c>
      <c r="J33" s="112">
        <v>5.6294098139719022</v>
      </c>
      <c r="K33" s="112">
        <v>60.701067928354227</v>
      </c>
      <c r="L33" s="112">
        <v>513.78206747725505</v>
      </c>
      <c r="M33" s="112">
        <v>184.60532687358946</v>
      </c>
      <c r="AB33" s="112" t="str">
        <f>P20</f>
        <v>Lungs</v>
      </c>
      <c r="AC33" s="112" t="str">
        <f>Q20</f>
        <v>SD</v>
      </c>
      <c r="AD33" s="75" t="s">
        <v>999</v>
      </c>
      <c r="AE33" s="132">
        <f>U19</f>
        <v>251.71097242412728</v>
      </c>
      <c r="AF33" s="132">
        <f>V19</f>
        <v>787.88978416567363</v>
      </c>
      <c r="AG33" s="132">
        <f>W19</f>
        <v>144.67610654508317</v>
      </c>
      <c r="AI33" s="112">
        <f>U20</f>
        <v>83.778909906000834</v>
      </c>
      <c r="AJ33" s="112">
        <f>V20</f>
        <v>415.15980740629647</v>
      </c>
      <c r="AK33" s="112">
        <f>W20</f>
        <v>120.35907452930373</v>
      </c>
    </row>
    <row r="34" spans="2:37" x14ac:dyDescent="0.2">
      <c r="B34" s="112"/>
      <c r="C34" s="112"/>
      <c r="D34" s="112"/>
      <c r="E34" s="112">
        <v>1.9599702328276325</v>
      </c>
      <c r="F34" s="112">
        <v>65.837230489720099</v>
      </c>
      <c r="G34" s="112">
        <v>0.69616544339845676</v>
      </c>
      <c r="H34" s="112">
        <v>66.75628397817286</v>
      </c>
      <c r="I34" s="112">
        <v>1.0280761786542203</v>
      </c>
      <c r="J34" s="112">
        <v>0.20889237591692561</v>
      </c>
      <c r="K34" s="112">
        <v>188.44532796486359</v>
      </c>
      <c r="L34" s="112">
        <v>110.17784587297531</v>
      </c>
      <c r="M34" s="112">
        <v>1312.8710029039753</v>
      </c>
      <c r="AD34" s="75" t="s">
        <v>1000</v>
      </c>
      <c r="AE34" s="132">
        <f>X19</f>
        <v>111.28809385848746</v>
      </c>
      <c r="AF34" s="132">
        <f>Y19</f>
        <v>2481.0000218316095</v>
      </c>
      <c r="AG34" s="132">
        <f>Z19</f>
        <v>1316.1942706876609</v>
      </c>
      <c r="AI34" s="112">
        <f>X20</f>
        <v>53.674237990241103</v>
      </c>
      <c r="AJ34" s="112">
        <f>Y20</f>
        <v>1495.9253256367508</v>
      </c>
      <c r="AK34" s="112">
        <f>Z20</f>
        <v>785.37958655289583</v>
      </c>
    </row>
    <row r="35" spans="2:37" x14ac:dyDescent="0.2">
      <c r="B35" s="112"/>
      <c r="C35" s="112"/>
      <c r="D35" s="112"/>
      <c r="E35" s="112">
        <v>1.0614355151025883</v>
      </c>
      <c r="F35" s="112">
        <v>125.15687664374501</v>
      </c>
      <c r="G35" s="112">
        <v>0.31340226801851523</v>
      </c>
      <c r="H35" s="112">
        <v>1.5165906603545867</v>
      </c>
      <c r="I35" s="112">
        <v>2.5949310444738112</v>
      </c>
      <c r="J35" s="112">
        <v>87.415083377106328</v>
      </c>
      <c r="K35" s="112">
        <v>702.54844079019188</v>
      </c>
      <c r="L35" s="112">
        <v>878.44506104271147</v>
      </c>
      <c r="M35" s="112">
        <v>51.51665669430438</v>
      </c>
    </row>
    <row r="36" spans="2:37" x14ac:dyDescent="0.2">
      <c r="B36" s="112"/>
      <c r="C36" s="112"/>
      <c r="D36" s="112"/>
      <c r="E36" s="112">
        <v>2.7814395348631953</v>
      </c>
      <c r="F36" s="112"/>
      <c r="G36" s="112">
        <v>0.99501438943752762</v>
      </c>
      <c r="H36" s="112">
        <v>6.3189635035613617E-2</v>
      </c>
      <c r="I36" s="112">
        <v>4.0655082218808269</v>
      </c>
      <c r="J36" s="112">
        <v>14.37840502450991</v>
      </c>
      <c r="K36" s="112">
        <v>541.4055983252473</v>
      </c>
      <c r="L36" s="112">
        <v>96.959381067440717</v>
      </c>
      <c r="M36" s="112">
        <v>418.29173075119962</v>
      </c>
      <c r="AC36" s="112" t="str">
        <f>P21</f>
        <v>germ g1</v>
      </c>
      <c r="AD36" s="112" t="s">
        <v>1011</v>
      </c>
      <c r="AE36" s="132">
        <f>R21</f>
        <v>0.50070694457874643</v>
      </c>
      <c r="AF36" s="132">
        <f>S21</f>
        <v>10.219884795575712</v>
      </c>
      <c r="AG36" s="132">
        <f>T21</f>
        <v>0.42279708153774986</v>
      </c>
      <c r="AI36" s="112">
        <f>R22</f>
        <v>0.31767790898578796</v>
      </c>
      <c r="AJ36" s="112">
        <f>S22</f>
        <v>2.4699740258404468</v>
      </c>
      <c r="AK36" s="112">
        <f>T22</f>
        <v>0.22753576664096317</v>
      </c>
    </row>
    <row r="37" spans="2:37" x14ac:dyDescent="0.2">
      <c r="C37" s="112"/>
      <c r="D37" s="112"/>
      <c r="E37" s="112">
        <v>2.3261654428928306E-2</v>
      </c>
      <c r="F37" s="112">
        <v>4.6310463753364965</v>
      </c>
      <c r="G37" s="112">
        <v>0.33467478001035378</v>
      </c>
      <c r="H37" s="112">
        <v>1.1137127413830648</v>
      </c>
      <c r="I37" s="112">
        <v>1.2446659228226455</v>
      </c>
      <c r="J37" s="112">
        <v>65.259215528371328</v>
      </c>
      <c r="K37" s="112">
        <v>64.529779403294967</v>
      </c>
      <c r="L37" s="112">
        <v>416.14159415033657</v>
      </c>
      <c r="M37" s="112">
        <v>489.54129610406414</v>
      </c>
      <c r="AC37" s="112" t="str">
        <f>P22</f>
        <v>LN</v>
      </c>
      <c r="AD37" s="75" t="s">
        <v>999</v>
      </c>
      <c r="AE37" s="132">
        <f>U21</f>
        <v>8.68735129983191</v>
      </c>
      <c r="AF37" s="132">
        <f>V21</f>
        <v>6.8675237220761431</v>
      </c>
      <c r="AG37" s="132">
        <f>W21</f>
        <v>6.6298648321850679</v>
      </c>
      <c r="AI37" s="112">
        <f>U22</f>
        <v>4.1535217787287264</v>
      </c>
      <c r="AJ37" s="112">
        <f>V22</f>
        <v>2.4144858214730784</v>
      </c>
      <c r="AK37" s="112">
        <f>W22</f>
        <v>3.9993913409982467</v>
      </c>
    </row>
    <row r="38" spans="2:37" ht="12.75" x14ac:dyDescent="0.25">
      <c r="B38" s="112" t="s">
        <v>1003</v>
      </c>
      <c r="C38" s="112"/>
      <c r="D38" s="112" t="s">
        <v>4</v>
      </c>
      <c r="E38" s="132">
        <f t="shared" ref="E38:M38" si="16">AVERAGE(E32:E37)</f>
        <v>1</v>
      </c>
      <c r="F38" s="132">
        <f t="shared" si="16"/>
        <v>97.295445820463129</v>
      </c>
      <c r="G38" s="132">
        <f t="shared" si="16"/>
        <v>0.43778332140024495</v>
      </c>
      <c r="H38" s="132">
        <f t="shared" si="16"/>
        <v>22.445301924734725</v>
      </c>
      <c r="I38" s="132">
        <f t="shared" si="16"/>
        <v>2.2606525134585005</v>
      </c>
      <c r="J38" s="132">
        <f t="shared" si="16"/>
        <v>33.687118789738221</v>
      </c>
      <c r="K38" s="132">
        <f t="shared" si="16"/>
        <v>273.43334920683918</v>
      </c>
      <c r="L38" s="132">
        <f t="shared" si="16"/>
        <v>628.36154672908413</v>
      </c>
      <c r="M38" s="132">
        <f t="shared" si="16"/>
        <v>636.3886896502562</v>
      </c>
      <c r="AD38" s="75" t="s">
        <v>1000</v>
      </c>
      <c r="AE38" s="132">
        <f>X21</f>
        <v>76.273103220744645</v>
      </c>
      <c r="AF38" s="132">
        <f>Y21</f>
        <v>0.42107617408468523</v>
      </c>
      <c r="AG38" s="132">
        <f>Z21</f>
        <v>28.965848545507537</v>
      </c>
      <c r="AH38" s="171">
        <f>CORREL(AE32:AG34,AE36:AG38)</f>
        <v>-0.18325518274410046</v>
      </c>
      <c r="AI38" s="112">
        <f>X22</f>
        <v>64.552855883454512</v>
      </c>
      <c r="AJ38" s="112">
        <f>Y22</f>
        <v>0.15564929730105045</v>
      </c>
      <c r="AK38" s="112">
        <f>Z22</f>
        <v>15.789225309735523</v>
      </c>
    </row>
    <row r="39" spans="2:37" x14ac:dyDescent="0.2">
      <c r="B39" s="112" t="s">
        <v>1001</v>
      </c>
      <c r="C39" s="112"/>
      <c r="D39" s="112" t="s">
        <v>5</v>
      </c>
      <c r="E39" s="112">
        <f t="shared" ref="E39:M39" si="17">STDEVA(E32:E37)/2.24</f>
        <v>0.51771439816705822</v>
      </c>
      <c r="F39" s="112">
        <f t="shared" si="17"/>
        <v>52.16481053504566</v>
      </c>
      <c r="G39" s="112">
        <f t="shared" si="17"/>
        <v>0.15432794434462796</v>
      </c>
      <c r="H39" s="112">
        <f t="shared" si="17"/>
        <v>12.195780140201048</v>
      </c>
      <c r="I39" s="112">
        <f t="shared" si="17"/>
        <v>0.71682003535347982</v>
      </c>
      <c r="J39" s="112">
        <f t="shared" si="17"/>
        <v>15.700322622623574</v>
      </c>
      <c r="K39" s="112">
        <f t="shared" si="17"/>
        <v>124.41571185898376</v>
      </c>
      <c r="L39" s="112">
        <f t="shared" si="17"/>
        <v>278.09066284341367</v>
      </c>
      <c r="M39" s="112">
        <f t="shared" si="17"/>
        <v>252.43848677876338</v>
      </c>
    </row>
    <row r="40" spans="2:37" x14ac:dyDescent="0.2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AC40" s="112" t="str">
        <f>P23</f>
        <v>post e</v>
      </c>
      <c r="AD40" s="112" t="s">
        <v>1011</v>
      </c>
      <c r="AE40" s="132">
        <f>R23</f>
        <v>1.3174049321354522</v>
      </c>
      <c r="AF40" s="132">
        <f>S23</f>
        <v>0.65339647652122079</v>
      </c>
      <c r="AG40" s="132">
        <f>T23</f>
        <v>1.9090595175598408</v>
      </c>
      <c r="AI40" s="112">
        <f>R24</f>
        <v>0.94101080124620073</v>
      </c>
      <c r="AJ40" s="112">
        <f>S24</f>
        <v>0.43390227371140067</v>
      </c>
      <c r="AK40" s="112">
        <f>T24</f>
        <v>1.0932917918208012</v>
      </c>
    </row>
    <row r="41" spans="2:37" x14ac:dyDescent="0.2"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AC41" s="112" t="str">
        <f>P24</f>
        <v>Lungs</v>
      </c>
      <c r="AD41" s="75" t="s">
        <v>999</v>
      </c>
      <c r="AE41" s="132">
        <f>U23</f>
        <v>8.9091220228684076</v>
      </c>
      <c r="AF41" s="132">
        <f>V23</f>
        <v>70.984256628064202</v>
      </c>
      <c r="AG41" s="132">
        <f>W23</f>
        <v>26.961149421114918</v>
      </c>
      <c r="AI41" s="112">
        <f>U24</f>
        <v>1.1594162028589881</v>
      </c>
      <c r="AJ41" s="112">
        <f>V24</f>
        <v>42.322896106550331</v>
      </c>
      <c r="AK41" s="112">
        <f>W24</f>
        <v>18.574252405454224</v>
      </c>
    </row>
    <row r="42" spans="2:37" x14ac:dyDescent="0.2"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AD42" s="75" t="s">
        <v>1000</v>
      </c>
      <c r="AE42" s="132">
        <f>X23</f>
        <v>47.312644988483186</v>
      </c>
      <c r="AF42" s="132">
        <f>Y23</f>
        <v>954.50976069285969</v>
      </c>
      <c r="AG42" s="132">
        <f>Z23</f>
        <v>778.42931274209866</v>
      </c>
      <c r="AI42" s="112">
        <f>X24</f>
        <v>37.912997813533316</v>
      </c>
      <c r="AJ42" s="112">
        <f>Y24</f>
        <v>389.27868621037095</v>
      </c>
      <c r="AK42" s="112">
        <f>Z24</f>
        <v>311.19122094023953</v>
      </c>
    </row>
    <row r="43" spans="2:37" x14ac:dyDescent="0.2">
      <c r="B43" s="112" t="s">
        <v>50</v>
      </c>
      <c r="C43" s="232" t="s">
        <v>52</v>
      </c>
      <c r="D43" s="232"/>
      <c r="E43" s="232"/>
      <c r="F43" s="232"/>
      <c r="G43" s="232"/>
      <c r="H43" s="232"/>
      <c r="I43" s="232"/>
      <c r="J43" s="232"/>
      <c r="K43" s="112"/>
      <c r="L43" s="112"/>
      <c r="M43" s="112"/>
    </row>
    <row r="44" spans="2:37" x14ac:dyDescent="0.2">
      <c r="B44" s="112"/>
      <c r="C44" s="112" t="s">
        <v>50</v>
      </c>
      <c r="D44" s="112" t="s">
        <v>41</v>
      </c>
      <c r="E44" s="133"/>
      <c r="F44" s="133"/>
      <c r="G44" s="133"/>
      <c r="H44" s="133"/>
      <c r="I44" s="133"/>
      <c r="J44" s="133"/>
      <c r="K44" s="133"/>
      <c r="L44" s="133"/>
      <c r="M44" s="133"/>
    </row>
    <row r="45" spans="2:37" x14ac:dyDescent="0.2">
      <c r="B45" s="112"/>
      <c r="C45" s="112"/>
      <c r="D45" s="112" t="s">
        <v>0</v>
      </c>
      <c r="E45" s="112">
        <v>0.89647061603038469</v>
      </c>
      <c r="F45" s="112">
        <v>4.3388965862221625</v>
      </c>
      <c r="G45" s="112">
        <v>18.437554730177723</v>
      </c>
      <c r="H45" s="112">
        <v>5.2682660389100846</v>
      </c>
      <c r="I45" s="112">
        <v>3.9360639803601674E-2</v>
      </c>
      <c r="J45" s="167">
        <v>0.33737514232051191</v>
      </c>
      <c r="K45" s="112">
        <v>105.73500342982945</v>
      </c>
      <c r="L45" s="112">
        <v>6.7022096968975138</v>
      </c>
      <c r="M45" s="112">
        <v>84.981057200034996</v>
      </c>
    </row>
    <row r="46" spans="2:37" x14ac:dyDescent="0.2">
      <c r="B46" s="112"/>
      <c r="C46" s="112"/>
      <c r="D46" s="112"/>
      <c r="E46" s="112">
        <v>0.55157578879452962</v>
      </c>
      <c r="F46" s="112">
        <v>11.816453030622222</v>
      </c>
      <c r="G46" s="112">
        <v>7.0358202092945445</v>
      </c>
      <c r="H46" s="112">
        <v>177.58035751782418</v>
      </c>
      <c r="I46" s="112">
        <v>5.8242177119931016E-2</v>
      </c>
      <c r="J46" s="167">
        <v>0.98100214848738265</v>
      </c>
      <c r="K46" s="112">
        <v>14.620647182449019</v>
      </c>
      <c r="L46" s="112">
        <v>8.4999890179360804</v>
      </c>
      <c r="M46" s="112">
        <v>19.846224024906771</v>
      </c>
      <c r="AC46" s="112" t="str">
        <f>P25</f>
        <v>post e</v>
      </c>
      <c r="AD46" s="112" t="s">
        <v>1011</v>
      </c>
      <c r="AE46" s="132">
        <f>R25</f>
        <v>0.99999999999999989</v>
      </c>
      <c r="AF46" s="132">
        <f>S25</f>
        <v>13.091106283405573</v>
      </c>
      <c r="AG46" s="132">
        <f>T25</f>
        <v>7.855296288091039E-2</v>
      </c>
      <c r="AI46" s="112">
        <f>R26</f>
        <v>0.53214847714852753</v>
      </c>
      <c r="AJ46" s="112">
        <f>S26</f>
        <v>8.494404573193151</v>
      </c>
      <c r="AK46" s="112">
        <f>T26</f>
        <v>2.0749578655109041E-2</v>
      </c>
    </row>
    <row r="47" spans="2:37" x14ac:dyDescent="0.2">
      <c r="B47" s="112"/>
      <c r="C47" s="112"/>
      <c r="D47" s="112"/>
      <c r="E47" s="112">
        <v>0</v>
      </c>
      <c r="F47" s="112">
        <v>15.970396223920245</v>
      </c>
      <c r="G47" s="112">
        <v>0.18694156025177638</v>
      </c>
      <c r="H47" s="112">
        <v>12.837818827158987</v>
      </c>
      <c r="I47" s="112">
        <v>0.25092683268439808</v>
      </c>
      <c r="J47" s="167">
        <v>4.3539601439782727</v>
      </c>
      <c r="K47" s="112">
        <v>283.5904639396814</v>
      </c>
      <c r="L47" s="112">
        <v>12.115749965149432</v>
      </c>
      <c r="M47" s="112">
        <v>29.024490486827382</v>
      </c>
      <c r="AC47" s="112" t="str">
        <f>P26</f>
        <v>LN</v>
      </c>
      <c r="AD47" s="75" t="s">
        <v>999</v>
      </c>
      <c r="AE47" s="132">
        <f>U25</f>
        <v>37.093070517970638</v>
      </c>
      <c r="AF47" s="132">
        <f>V25</f>
        <v>177.03945893156438</v>
      </c>
      <c r="AG47" s="132">
        <f>W25</f>
        <v>6.709021514207997</v>
      </c>
      <c r="AI47" s="112">
        <f>U26</f>
        <v>29.175924579415245</v>
      </c>
      <c r="AJ47" s="112">
        <f>V26</f>
        <v>69.699753351062995</v>
      </c>
      <c r="AK47" s="112">
        <f>W26</f>
        <v>1.803741724787985</v>
      </c>
    </row>
    <row r="48" spans="2:37" ht="12.75" x14ac:dyDescent="0.25">
      <c r="B48" s="112"/>
      <c r="C48" s="112"/>
      <c r="D48" s="112"/>
      <c r="E48" s="112">
        <v>2.8801004749654822</v>
      </c>
      <c r="F48" s="112">
        <v>98.178022367515283</v>
      </c>
      <c r="G48" s="112">
        <v>1.8886144336096689</v>
      </c>
      <c r="H48" s="112">
        <v>70.338247733455006</v>
      </c>
      <c r="I48" s="112">
        <v>2.293145983883508</v>
      </c>
      <c r="J48" s="167">
        <v>0.33496266030120492</v>
      </c>
      <c r="K48" s="112">
        <v>91.928698502622652</v>
      </c>
      <c r="L48" s="112">
        <v>82.358904762337872</v>
      </c>
      <c r="M48" s="112">
        <v>21.459385749094562</v>
      </c>
      <c r="AD48" s="75" t="s">
        <v>1000</v>
      </c>
      <c r="AE48" s="132">
        <f>X25</f>
        <v>58.904412476108632</v>
      </c>
      <c r="AF48" s="132">
        <f>Y25</f>
        <v>4.3637124531786879</v>
      </c>
      <c r="AG48" s="132">
        <f>Z25</f>
        <v>327.43767237352841</v>
      </c>
      <c r="AH48" s="171">
        <f>CORREL(AE40:AG42,AE46:AG48)</f>
        <v>0.42688164964789865</v>
      </c>
      <c r="AI48" s="112">
        <f>X26</f>
        <v>35.058713087189055</v>
      </c>
      <c r="AJ48" s="112">
        <f>Y26</f>
        <v>1.6361164643554207</v>
      </c>
      <c r="AK48" s="112">
        <f>Z26</f>
        <v>98.925277186331897</v>
      </c>
    </row>
    <row r="49" spans="2:42" x14ac:dyDescent="0.2">
      <c r="B49" s="112"/>
      <c r="C49" s="112"/>
      <c r="D49" s="112"/>
      <c r="E49" s="112">
        <v>1.2521828409947284</v>
      </c>
      <c r="F49" s="112">
        <v>164.44664607773834</v>
      </c>
      <c r="G49" s="112">
        <v>2.7459934822829211</v>
      </c>
      <c r="H49" s="112">
        <v>15.426385900008762</v>
      </c>
      <c r="I49" s="112">
        <v>0.57130307537048508</v>
      </c>
      <c r="J49" s="167">
        <v>1.2454880299617341</v>
      </c>
      <c r="K49" s="112">
        <v>6.867086360275529</v>
      </c>
      <c r="L49" s="112">
        <v>2.1191912341744401</v>
      </c>
      <c r="M49" s="112">
        <v>21.934344555636311</v>
      </c>
    </row>
    <row r="50" spans="2:42" x14ac:dyDescent="0.2">
      <c r="C50" s="112"/>
      <c r="D50" s="112"/>
      <c r="E50" s="112">
        <v>0.41967027921487515</v>
      </c>
      <c r="F50" s="112">
        <v>79.162568512711118</v>
      </c>
      <c r="G50" s="112">
        <v>5.0227310002553986</v>
      </c>
      <c r="H50" s="112">
        <v>55.25004100280939</v>
      </c>
      <c r="I50" s="112">
        <v>7.605671306476169</v>
      </c>
      <c r="J50" s="167">
        <v>0.11314104979987359</v>
      </c>
      <c r="K50" s="112">
        <v>360.5922807460102</v>
      </c>
      <c r="L50" s="112">
        <v>168.87259675364564</v>
      </c>
      <c r="M50" s="112">
        <v>0.90156084172687889</v>
      </c>
      <c r="AC50" s="112" t="str">
        <f>P27</f>
        <v>post g1</v>
      </c>
      <c r="AD50" s="112" t="s">
        <v>1011</v>
      </c>
      <c r="AE50" s="132">
        <f>R27</f>
        <v>1</v>
      </c>
      <c r="AF50" s="132">
        <f>S27</f>
        <v>13.505493898952146</v>
      </c>
      <c r="AG50" s="132">
        <f>T27</f>
        <v>4.9715560236154763</v>
      </c>
      <c r="AI50" s="112">
        <f>R28</f>
        <v>0.41121857559147135</v>
      </c>
      <c r="AJ50" s="112">
        <f>S28</f>
        <v>8.0708586728211955</v>
      </c>
      <c r="AK50" s="112">
        <f>T28</f>
        <v>1.4112447062450877</v>
      </c>
    </row>
    <row r="51" spans="2:42" x14ac:dyDescent="0.2">
      <c r="B51" s="112" t="s">
        <v>1003</v>
      </c>
      <c r="C51" s="112"/>
      <c r="D51" s="112" t="s">
        <v>4</v>
      </c>
      <c r="E51" s="132">
        <f t="shared" ref="E51:J51" si="18">AVERAGE(E45:E50)</f>
        <v>1</v>
      </c>
      <c r="F51" s="132">
        <f t="shared" si="18"/>
        <v>62.318830466454891</v>
      </c>
      <c r="G51" s="132">
        <f t="shared" si="18"/>
        <v>5.8862759026453384</v>
      </c>
      <c r="H51" s="132">
        <f t="shared" si="18"/>
        <v>56.116852836694399</v>
      </c>
      <c r="I51" s="132">
        <f t="shared" si="18"/>
        <v>1.8031083358896822</v>
      </c>
      <c r="J51" s="166">
        <f t="shared" si="18"/>
        <v>1.2276548624748298</v>
      </c>
      <c r="K51" s="132">
        <f>AVERAGE(K45:K50)</f>
        <v>143.88903002681138</v>
      </c>
      <c r="L51" s="132">
        <f>AVERAGE(L45:L50)</f>
        <v>46.778106905023492</v>
      </c>
      <c r="M51" s="132">
        <f>AVERAGE(M45:M50)</f>
        <v>29.691177143037816</v>
      </c>
      <c r="AC51" s="112" t="str">
        <f>P28</f>
        <v>Lungs</v>
      </c>
      <c r="AD51" s="75" t="s">
        <v>999</v>
      </c>
      <c r="AE51" s="132">
        <f>U27</f>
        <v>16.373748596360137</v>
      </c>
      <c r="AF51" s="132">
        <f>V27</f>
        <v>116.79203350140018</v>
      </c>
      <c r="AG51" s="132">
        <f>W27</f>
        <v>28.717618484327911</v>
      </c>
      <c r="AI51" s="112">
        <f>U28</f>
        <v>13.988908966253325</v>
      </c>
      <c r="AJ51" s="112">
        <f>V28</f>
        <v>89.340106592322982</v>
      </c>
      <c r="AK51" s="112">
        <f>W28</f>
        <v>17.018367967513917</v>
      </c>
    </row>
    <row r="52" spans="2:42" x14ac:dyDescent="0.2">
      <c r="B52" s="112" t="s">
        <v>1002</v>
      </c>
      <c r="C52" s="112"/>
      <c r="D52" s="112" t="s">
        <v>5</v>
      </c>
      <c r="E52" s="112">
        <f t="shared" ref="E52:J52" si="19">STDEVA(E45:E50)/2.24</f>
        <v>0.4529417368945664</v>
      </c>
      <c r="F52" s="112">
        <f t="shared" si="19"/>
        <v>28.276959163208996</v>
      </c>
      <c r="G52" s="112">
        <f t="shared" si="19"/>
        <v>2.9472864346719212</v>
      </c>
      <c r="H52" s="112">
        <f t="shared" si="19"/>
        <v>28.980573622799852</v>
      </c>
      <c r="I52" s="112">
        <f t="shared" si="19"/>
        <v>1.3241984933550452</v>
      </c>
      <c r="J52" s="167">
        <f t="shared" si="19"/>
        <v>0.71055326948588005</v>
      </c>
      <c r="K52" s="112">
        <f>STDEVA(K45:K50)/2.24</f>
        <v>65.037066047022222</v>
      </c>
      <c r="L52" s="112">
        <f>STDEVA(L45:L50)/2.24</f>
        <v>29.907547281093457</v>
      </c>
      <c r="M52" s="112">
        <f>STDEVA(M45:M50)/2.24</f>
        <v>12.801079494860442</v>
      </c>
      <c r="AD52" s="75" t="s">
        <v>1000</v>
      </c>
      <c r="AE52" s="132">
        <f>X27</f>
        <v>206.92378441623501</v>
      </c>
      <c r="AF52" s="132">
        <f>Y27</f>
        <v>19.39931076584346</v>
      </c>
      <c r="AG52" s="132">
        <f>Z27</f>
        <v>3.284067447626132</v>
      </c>
      <c r="AI52" s="112">
        <f>X28</f>
        <v>102.55492556921459</v>
      </c>
      <c r="AJ52" s="112">
        <f>Y28</f>
        <v>11.70582644089324</v>
      </c>
      <c r="AK52" s="112">
        <f>Z28</f>
        <v>1.8531003646665147</v>
      </c>
    </row>
    <row r="53" spans="2:42" x14ac:dyDescent="0.2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</row>
    <row r="54" spans="2:42" x14ac:dyDescent="0.2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AC54" s="112" t="str">
        <f>P29</f>
        <v>post g1</v>
      </c>
      <c r="AD54" s="112" t="s">
        <v>1011</v>
      </c>
      <c r="AE54" s="132">
        <f>R29</f>
        <v>1</v>
      </c>
      <c r="AF54" s="132">
        <f>S29</f>
        <v>10.272566946245332</v>
      </c>
      <c r="AG54" s="132">
        <f>T29</f>
        <v>14.448967147566288</v>
      </c>
      <c r="AI54" s="112">
        <f>R30</f>
        <v>0.23528095406093708</v>
      </c>
      <c r="AJ54" s="112">
        <f>S30</f>
        <v>2.3000292549993415</v>
      </c>
      <c r="AK54" s="112">
        <f>T30</f>
        <v>12.823207198393607</v>
      </c>
    </row>
    <row r="55" spans="2:42" x14ac:dyDescent="0.2"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AC55" s="112" t="str">
        <f>P30</f>
        <v>LN</v>
      </c>
      <c r="AD55" s="75" t="s">
        <v>999</v>
      </c>
      <c r="AE55" s="132">
        <f>U29</f>
        <v>0.34464787644529543</v>
      </c>
      <c r="AF55" s="132">
        <f>V29</f>
        <v>43.297630089762471</v>
      </c>
      <c r="AG55" s="132">
        <f>W29</f>
        <v>3.3778387326021515</v>
      </c>
      <c r="AI55" s="112">
        <f>U30</f>
        <v>0.17641770260753495</v>
      </c>
      <c r="AJ55" s="112">
        <f>V30</f>
        <v>30.90124801168561</v>
      </c>
      <c r="AK55" s="112">
        <f>W30</f>
        <v>1.5063425207409502</v>
      </c>
    </row>
    <row r="56" spans="2:42" ht="12.75" x14ac:dyDescent="0.25">
      <c r="B56" s="112" t="s">
        <v>50</v>
      </c>
      <c r="C56" s="232" t="s">
        <v>53</v>
      </c>
      <c r="D56" s="232"/>
      <c r="E56" s="232"/>
      <c r="F56" s="232"/>
      <c r="G56" s="232"/>
      <c r="H56" s="232"/>
      <c r="I56" s="232"/>
      <c r="J56" s="232"/>
      <c r="K56" s="112"/>
      <c r="L56" s="112"/>
      <c r="M56" s="112"/>
      <c r="AD56" s="75" t="s">
        <v>1000</v>
      </c>
      <c r="AE56" s="132">
        <f>X29</f>
        <v>53.667045994256569</v>
      </c>
      <c r="AF56" s="132">
        <f>Y29</f>
        <v>86.053676773286156</v>
      </c>
      <c r="AG56" s="132">
        <f>Z29</f>
        <v>31.203557287384047</v>
      </c>
      <c r="AH56" s="170">
        <f>CORREL(AE50:AG52,AE54:AG56)</f>
        <v>0.43316239570823584</v>
      </c>
      <c r="AI56" s="112">
        <f>X30</f>
        <v>16.938064759778488</v>
      </c>
      <c r="AJ56" s="112">
        <f>Y30</f>
        <v>48.273741241169866</v>
      </c>
      <c r="AK56" s="112">
        <f>Z30</f>
        <v>16.455096975368907</v>
      </c>
    </row>
    <row r="57" spans="2:42" x14ac:dyDescent="0.2">
      <c r="B57" s="112"/>
      <c r="C57" s="112" t="s">
        <v>50</v>
      </c>
      <c r="D57" s="112" t="s">
        <v>41</v>
      </c>
      <c r="E57" s="133"/>
      <c r="F57" s="133"/>
      <c r="G57" s="133"/>
      <c r="H57" s="133"/>
      <c r="I57" s="133"/>
      <c r="J57" s="133"/>
      <c r="K57" s="133"/>
      <c r="L57" s="133"/>
      <c r="M57" s="133"/>
    </row>
    <row r="58" spans="2:42" x14ac:dyDescent="0.2">
      <c r="B58" s="112"/>
      <c r="C58" s="112"/>
      <c r="D58" s="112" t="s">
        <v>0</v>
      </c>
      <c r="E58" s="112">
        <v>4.0146348814884287E-3</v>
      </c>
      <c r="F58" s="112">
        <v>5.5769815586299734</v>
      </c>
      <c r="G58" s="112">
        <v>3.8356856764448488</v>
      </c>
      <c r="H58" s="112">
        <v>11.400190415625472</v>
      </c>
      <c r="I58" s="112">
        <v>10.052514419374667</v>
      </c>
      <c r="J58" s="112">
        <v>6.1453045106038822</v>
      </c>
      <c r="K58" s="112">
        <v>54.999178073590805</v>
      </c>
      <c r="L58" s="112">
        <v>5.0478884670535145</v>
      </c>
      <c r="M58" s="112">
        <v>92.302663436794731</v>
      </c>
      <c r="AD58" s="75" t="str">
        <f t="shared" ref="AD58:AE66" si="20">AD5</f>
        <v>OVA</v>
      </c>
      <c r="AE58" s="75" t="str">
        <f>AE6</f>
        <v>PBS</v>
      </c>
    </row>
    <row r="59" spans="2:42" ht="12" thickBot="1" x14ac:dyDescent="0.25">
      <c r="B59" s="112"/>
      <c r="C59" s="112"/>
      <c r="D59" s="112"/>
      <c r="E59" s="112">
        <v>1.2963762545191506</v>
      </c>
      <c r="F59" s="112">
        <v>0.56623957942896586</v>
      </c>
      <c r="G59" s="112">
        <v>9.975164895901624E-2</v>
      </c>
      <c r="H59" s="112">
        <v>12.60358936688381</v>
      </c>
      <c r="I59" s="112">
        <v>32.145075620329116</v>
      </c>
      <c r="J59" s="112">
        <v>7.6878669427695829</v>
      </c>
      <c r="K59" s="112">
        <v>5.8889164989019873</v>
      </c>
      <c r="L59" s="112">
        <v>36.674291686018279</v>
      </c>
      <c r="M59" s="112">
        <v>5.1284023550936535</v>
      </c>
      <c r="AE59" s="75" t="s">
        <v>40</v>
      </c>
      <c r="AF59" s="75" t="s">
        <v>1003</v>
      </c>
      <c r="AG59" s="75" t="s">
        <v>1006</v>
      </c>
      <c r="AH59" s="75" t="s">
        <v>1030</v>
      </c>
      <c r="AI59" s="75" t="s">
        <v>1032</v>
      </c>
      <c r="AJ59" s="75" t="s">
        <v>1031</v>
      </c>
    </row>
    <row r="60" spans="2:42" ht="12.75" x14ac:dyDescent="0.25">
      <c r="B60" s="112"/>
      <c r="C60" s="112"/>
      <c r="D60" s="112"/>
      <c r="E60" s="112">
        <v>2.4578831684522528E-4</v>
      </c>
      <c r="F60" s="112">
        <v>1.2918911334023226</v>
      </c>
      <c r="G60" s="112">
        <v>1.2181909420922559</v>
      </c>
      <c r="H60" s="112">
        <v>9.3616819705578926</v>
      </c>
      <c r="I60" s="112">
        <v>3.8895503996249352</v>
      </c>
      <c r="J60" s="112">
        <v>104.29198658195739</v>
      </c>
      <c r="K60" s="112">
        <v>74.091669058443529</v>
      </c>
      <c r="L60" s="112">
        <v>2.0069612010830276</v>
      </c>
      <c r="M60" s="112">
        <v>0.40247388042425297</v>
      </c>
      <c r="AC60" s="192" t="s">
        <v>1014</v>
      </c>
      <c r="AD60" s="75" t="str">
        <f t="shared" si="20"/>
        <v>Control</v>
      </c>
      <c r="AE60" s="144">
        <f t="shared" si="20"/>
        <v>1</v>
      </c>
      <c r="AF60" s="145">
        <f>AE15</f>
        <v>1</v>
      </c>
      <c r="AG60" s="145">
        <f>AE23</f>
        <v>1</v>
      </c>
      <c r="AH60" s="145">
        <f>AE40</f>
        <v>1.3174049321354522</v>
      </c>
      <c r="AI60" s="145">
        <f>AE32</f>
        <v>1</v>
      </c>
      <c r="AJ60" s="202">
        <f>AE50</f>
        <v>1</v>
      </c>
      <c r="AK60" s="112">
        <f>AI7</f>
        <v>0.4243076778329018</v>
      </c>
      <c r="AL60" s="112">
        <f>AI15</f>
        <v>0.51771439816705822</v>
      </c>
      <c r="AM60" s="112">
        <f>AI23</f>
        <v>0.74971039542404039</v>
      </c>
      <c r="AN60" s="112">
        <f>AI40</f>
        <v>0.94101080124620073</v>
      </c>
      <c r="AO60" s="112">
        <f>AI32</f>
        <v>0.81209187762659363</v>
      </c>
      <c r="AP60" s="112">
        <f>AI50</f>
        <v>0.41121857559147135</v>
      </c>
    </row>
    <row r="61" spans="2:42" ht="12.75" x14ac:dyDescent="0.25">
      <c r="B61" s="112"/>
      <c r="C61" s="112"/>
      <c r="D61" s="112"/>
      <c r="E61" s="112">
        <v>0.42580241383330991</v>
      </c>
      <c r="F61" s="112">
        <v>0.49982137338030841</v>
      </c>
      <c r="G61" s="112">
        <v>12.309484930871319</v>
      </c>
      <c r="H61" s="112">
        <v>47.15976095480007</v>
      </c>
      <c r="I61" s="112">
        <v>13.917334778777734</v>
      </c>
      <c r="J61" s="112">
        <v>139.53512259138446</v>
      </c>
      <c r="K61" s="112">
        <v>270.70279916262365</v>
      </c>
      <c r="L61" s="112">
        <v>110.17784587297531</v>
      </c>
      <c r="M61" s="112">
        <v>2.2804735684695534</v>
      </c>
      <c r="AC61" s="192" t="s">
        <v>1001</v>
      </c>
      <c r="AD61" s="75" t="s">
        <v>1036</v>
      </c>
      <c r="AE61" s="185">
        <f t="shared" si="20"/>
        <v>5.1858823193166215</v>
      </c>
      <c r="AF61" s="184">
        <f>AE16</f>
        <v>97.295445820463129</v>
      </c>
      <c r="AG61" s="184">
        <f>AE24</f>
        <v>1.7971102551340632</v>
      </c>
      <c r="AH61" s="184">
        <f>AE41</f>
        <v>8.9091220228684076</v>
      </c>
      <c r="AI61" s="184">
        <f>AE33</f>
        <v>251.71097242412728</v>
      </c>
      <c r="AJ61" s="189">
        <f>AE51</f>
        <v>16.373748596360137</v>
      </c>
      <c r="AK61" s="112">
        <f>AI8</f>
        <v>2.4851933735933378</v>
      </c>
      <c r="AL61" s="112">
        <f>AI16</f>
        <v>52.16481053504566</v>
      </c>
      <c r="AM61" s="112">
        <f>AI24</f>
        <v>0.86502815389748178</v>
      </c>
      <c r="AN61" s="112">
        <f>AI41</f>
        <v>1.1594162028589881</v>
      </c>
      <c r="AO61" s="112">
        <f>AI33</f>
        <v>83.778909906000834</v>
      </c>
      <c r="AP61" s="112">
        <f>AI51</f>
        <v>13.988908966253325</v>
      </c>
    </row>
    <row r="62" spans="2:42" ht="12.75" x14ac:dyDescent="0.25">
      <c r="B62" s="112"/>
      <c r="C62" s="112"/>
      <c r="D62" s="112"/>
      <c r="E62" s="112">
        <v>4.270735352883813</v>
      </c>
      <c r="F62" s="112">
        <v>0.81010884196706656</v>
      </c>
      <c r="G62" s="112">
        <v>2.5049120182817144</v>
      </c>
      <c r="H62" s="112">
        <v>62.87804689297203</v>
      </c>
      <c r="I62" s="112">
        <v>31.605165605273974</v>
      </c>
      <c r="J62" s="112">
        <v>1.4091341067164631</v>
      </c>
      <c r="K62" s="112">
        <v>5.3647756066984558</v>
      </c>
      <c r="L62" s="112">
        <v>27.451408157584734</v>
      </c>
      <c r="M62" s="112">
        <v>3.9966991927021165</v>
      </c>
      <c r="AC62" s="192"/>
      <c r="AD62" s="75" t="s">
        <v>1037</v>
      </c>
      <c r="AE62" s="185">
        <v>1.5</v>
      </c>
      <c r="AF62" s="184">
        <f>AE17</f>
        <v>273.43334920683918</v>
      </c>
      <c r="AG62" s="184">
        <f>AE25</f>
        <v>91.645095719510593</v>
      </c>
      <c r="AH62" s="184">
        <f>AE42</f>
        <v>47.312644988483186</v>
      </c>
      <c r="AI62" s="184">
        <f>AE34</f>
        <v>111.28809385848746</v>
      </c>
      <c r="AJ62" s="189">
        <f>AE52</f>
        <v>206.92378441623501</v>
      </c>
      <c r="AK62" s="112">
        <f>AI9</f>
        <v>0.43088836457511404</v>
      </c>
      <c r="AL62" s="112">
        <f>AI17</f>
        <v>124.41571185898376</v>
      </c>
      <c r="AM62" s="112">
        <f>AI25</f>
        <v>44.970627130580816</v>
      </c>
      <c r="AN62" s="112">
        <f>AI42</f>
        <v>37.912997813533316</v>
      </c>
      <c r="AO62" s="112">
        <f>AI34</f>
        <v>53.674237990241103</v>
      </c>
      <c r="AP62" s="112">
        <f>AI52</f>
        <v>102.55492556921459</v>
      </c>
    </row>
    <row r="63" spans="2:42" ht="12.75" x14ac:dyDescent="0.25">
      <c r="C63" s="112"/>
      <c r="D63" s="112"/>
      <c r="E63" s="112">
        <v>2.8255555653922547E-3</v>
      </c>
      <c r="F63" s="112">
        <v>2.0376190439957425</v>
      </c>
      <c r="G63" s="112">
        <v>2.6432406018579508E-2</v>
      </c>
      <c r="H63" s="112">
        <v>17.315953483341509</v>
      </c>
      <c r="I63" s="112">
        <v>9.6760037041204097</v>
      </c>
      <c r="J63" s="112">
        <v>10.169415097826064</v>
      </c>
      <c r="K63" s="112">
        <v>138.82323591680509</v>
      </c>
      <c r="L63" s="112">
        <v>19.07402405868595</v>
      </c>
      <c r="M63" s="112">
        <v>281.95547650046353</v>
      </c>
      <c r="AC63" s="192"/>
      <c r="AE63" s="185"/>
      <c r="AF63" s="184"/>
      <c r="AG63" s="184"/>
      <c r="AH63" s="184"/>
      <c r="AI63" s="184"/>
      <c r="AJ63" s="189"/>
    </row>
    <row r="64" spans="2:42" ht="12.75" x14ac:dyDescent="0.25">
      <c r="B64" s="112" t="s">
        <v>1004</v>
      </c>
      <c r="C64" s="112"/>
      <c r="D64" s="112" t="s">
        <v>4</v>
      </c>
      <c r="E64" s="132">
        <f t="shared" ref="E64:M64" si="21">AVERAGE(E58:E63)</f>
        <v>1</v>
      </c>
      <c r="F64" s="132">
        <f t="shared" si="21"/>
        <v>1.7971102551340632</v>
      </c>
      <c r="G64" s="132">
        <f t="shared" si="21"/>
        <v>3.3324096037779554</v>
      </c>
      <c r="H64" s="132">
        <f t="shared" si="21"/>
        <v>26.786537180696797</v>
      </c>
      <c r="I64" s="132">
        <f t="shared" si="21"/>
        <v>16.880940754583474</v>
      </c>
      <c r="J64" s="132">
        <f t="shared" si="21"/>
        <v>44.873138305209643</v>
      </c>
      <c r="K64" s="132">
        <f t="shared" si="21"/>
        <v>91.645095719510593</v>
      </c>
      <c r="L64" s="132">
        <f t="shared" si="21"/>
        <v>33.405403240566798</v>
      </c>
      <c r="M64" s="132">
        <f t="shared" si="21"/>
        <v>64.344364822324636</v>
      </c>
      <c r="AC64" s="192" t="s">
        <v>1002</v>
      </c>
      <c r="AD64" s="75" t="str">
        <f t="shared" si="20"/>
        <v>Control</v>
      </c>
      <c r="AE64" s="185">
        <f t="shared" si="20"/>
        <v>1.0000000000000002</v>
      </c>
      <c r="AF64" s="184">
        <f>AE19</f>
        <v>1</v>
      </c>
      <c r="AG64" s="184">
        <f>AE27</f>
        <v>1</v>
      </c>
      <c r="AH64" s="184">
        <f>AE46</f>
        <v>0.99999999999999989</v>
      </c>
      <c r="AI64" s="184">
        <v>0.7</v>
      </c>
      <c r="AJ64" s="189">
        <f>AE54</f>
        <v>1</v>
      </c>
      <c r="AK64" s="112">
        <f>AI11</f>
        <v>0.68860513892177211</v>
      </c>
      <c r="AL64" s="112">
        <f>AI19</f>
        <v>0.4529417368945664</v>
      </c>
      <c r="AM64" s="112">
        <f>AI27</f>
        <v>0.54224032056581661</v>
      </c>
      <c r="AN64" s="112">
        <f>AI46</f>
        <v>0.53214847714852753</v>
      </c>
      <c r="AO64" s="112">
        <v>0.4</v>
      </c>
      <c r="AP64" s="112">
        <f>AI54</f>
        <v>0.23528095406093708</v>
      </c>
    </row>
    <row r="65" spans="2:42" ht="12.75" x14ac:dyDescent="0.25">
      <c r="B65" s="112" t="s">
        <v>1005</v>
      </c>
      <c r="C65" s="112"/>
      <c r="D65" s="112" t="s">
        <v>5</v>
      </c>
      <c r="E65" s="112">
        <f t="shared" ref="E65:M65" si="22">STDEVA(E58:E63)/2.24</f>
        <v>0.74971039542404039</v>
      </c>
      <c r="F65" s="112">
        <f t="shared" si="22"/>
        <v>0.86502815389748178</v>
      </c>
      <c r="G65" s="112">
        <f t="shared" si="22"/>
        <v>2.0688041768948842</v>
      </c>
      <c r="H65" s="112">
        <f t="shared" si="22"/>
        <v>10.079559412610093</v>
      </c>
      <c r="I65" s="112">
        <f t="shared" si="22"/>
        <v>5.3790264289225611</v>
      </c>
      <c r="J65" s="112">
        <f t="shared" si="22"/>
        <v>27.131362390458108</v>
      </c>
      <c r="K65" s="112">
        <f t="shared" si="22"/>
        <v>44.970627130580816</v>
      </c>
      <c r="L65" s="112">
        <f t="shared" si="22"/>
        <v>17.785058607162402</v>
      </c>
      <c r="M65" s="112">
        <f t="shared" si="22"/>
        <v>50.200937662700248</v>
      </c>
      <c r="AC65" s="192"/>
      <c r="AD65" s="75" t="str">
        <f t="shared" si="20"/>
        <v>DP1</v>
      </c>
      <c r="AE65" s="203">
        <v>1.5</v>
      </c>
      <c r="AF65" s="184">
        <f>AE20</f>
        <v>62.318830466454891</v>
      </c>
      <c r="AG65" s="184">
        <f>AE28</f>
        <v>10.688358478911754</v>
      </c>
      <c r="AH65" s="184">
        <f>AE47</f>
        <v>37.093070517970638</v>
      </c>
      <c r="AI65" s="184">
        <f>AE37</f>
        <v>8.68735129983191</v>
      </c>
      <c r="AJ65" s="189">
        <v>0.9</v>
      </c>
      <c r="AK65" s="112">
        <f>AI12</f>
        <v>0.30071270299462194</v>
      </c>
      <c r="AL65" s="112">
        <f>AI20</f>
        <v>28.276959163208996</v>
      </c>
      <c r="AM65" s="112">
        <f>AI28</f>
        <v>5.7596123185746846</v>
      </c>
      <c r="AN65" s="112">
        <f>AI47</f>
        <v>29.175924579415245</v>
      </c>
      <c r="AO65" s="112">
        <f>AI37</f>
        <v>4.1535217787287264</v>
      </c>
      <c r="AP65" s="112">
        <f>AI55</f>
        <v>0.17641770260753495</v>
      </c>
    </row>
    <row r="66" spans="2:42" ht="12.75" x14ac:dyDescent="0.25"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AC66" s="192"/>
      <c r="AD66" s="75" t="str">
        <f t="shared" si="20"/>
        <v>DP2</v>
      </c>
      <c r="AE66" s="204">
        <f t="shared" si="20"/>
        <v>53.327242259604454</v>
      </c>
      <c r="AF66" s="205">
        <f>AE21</f>
        <v>143.88903002681138</v>
      </c>
      <c r="AG66" s="205">
        <f>AE29</f>
        <v>20.133765340605866</v>
      </c>
      <c r="AH66" s="205">
        <f>AE48</f>
        <v>58.904412476108632</v>
      </c>
      <c r="AI66" s="205">
        <f>AE38</f>
        <v>76.273103220744645</v>
      </c>
      <c r="AJ66" s="206">
        <f>AE56</f>
        <v>53.667045994256569</v>
      </c>
      <c r="AK66" s="112">
        <f>AI13</f>
        <v>28.93835235061945</v>
      </c>
      <c r="AL66" s="112">
        <f>AI21</f>
        <v>65.037066047022222</v>
      </c>
      <c r="AM66" s="112">
        <f>AI29</f>
        <v>7.8613422771230059</v>
      </c>
      <c r="AN66" s="112">
        <f>AI48</f>
        <v>35.058713087189055</v>
      </c>
      <c r="AO66" s="112">
        <f>AI38</f>
        <v>64.552855883454512</v>
      </c>
      <c r="AP66" s="112">
        <f>AI56</f>
        <v>16.938064759778488</v>
      </c>
    </row>
    <row r="67" spans="2:42" ht="12.75" x14ac:dyDescent="0.25"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AC67" s="192"/>
      <c r="AE67" s="185"/>
      <c r="AF67" s="184"/>
      <c r="AG67" s="184"/>
      <c r="AH67" s="184"/>
      <c r="AI67" s="184"/>
      <c r="AJ67" s="189"/>
    </row>
    <row r="68" spans="2:42" ht="12.75" x14ac:dyDescent="0.25"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AC68" s="192"/>
      <c r="AE68" s="185" t="s">
        <v>1029</v>
      </c>
      <c r="AF68" s="184" t="s">
        <v>1003</v>
      </c>
      <c r="AG68" s="184" t="s">
        <v>1006</v>
      </c>
      <c r="AH68" s="184" t="s">
        <v>1030</v>
      </c>
      <c r="AI68" s="184" t="s">
        <v>1007</v>
      </c>
      <c r="AJ68" s="189" t="s">
        <v>1031</v>
      </c>
    </row>
    <row r="69" spans="2:42" ht="12.75" x14ac:dyDescent="0.25">
      <c r="B69" s="112" t="s">
        <v>61</v>
      </c>
      <c r="C69" s="232" t="s">
        <v>54</v>
      </c>
      <c r="D69" s="232"/>
      <c r="E69" s="232"/>
      <c r="F69" s="232"/>
      <c r="G69" s="232"/>
      <c r="H69" s="232"/>
      <c r="I69" s="232"/>
      <c r="J69" s="232"/>
      <c r="K69" s="112"/>
      <c r="L69" s="112"/>
      <c r="M69" s="112"/>
      <c r="AC69" s="192"/>
      <c r="AD69" s="75" t="s">
        <v>1011</v>
      </c>
      <c r="AE69" s="185">
        <v>1.1000000000000001</v>
      </c>
      <c r="AF69" s="184">
        <f>$AF$15</f>
        <v>0.43778332140024495</v>
      </c>
      <c r="AG69" s="184">
        <f>AF23</f>
        <v>3.3324096037779554</v>
      </c>
      <c r="AH69" s="184">
        <f>AF40</f>
        <v>0.65339647652122079</v>
      </c>
      <c r="AI69" s="184">
        <f>AF32</f>
        <v>50.091799721374713</v>
      </c>
      <c r="AJ69" s="189">
        <f>AF50</f>
        <v>13.505493898952146</v>
      </c>
      <c r="AK69" s="112">
        <v>0.1661215383052943</v>
      </c>
      <c r="AL69" s="112">
        <v>0.15432794434462796</v>
      </c>
      <c r="AM69" s="112">
        <v>2.0688041768948842</v>
      </c>
      <c r="AN69" s="112">
        <v>0.38987535742604856</v>
      </c>
      <c r="AO69" s="112">
        <v>21.959833434665246</v>
      </c>
      <c r="AP69" s="112">
        <v>8.0708586728211955</v>
      </c>
    </row>
    <row r="70" spans="2:42" ht="12.75" x14ac:dyDescent="0.25">
      <c r="B70" s="112"/>
      <c r="C70" s="112" t="s">
        <v>61</v>
      </c>
      <c r="D70" s="112" t="s">
        <v>41</v>
      </c>
      <c r="E70" s="133"/>
      <c r="F70" s="133"/>
      <c r="G70" s="133"/>
      <c r="H70" s="133"/>
      <c r="I70" s="133"/>
      <c r="J70" s="133"/>
      <c r="K70" s="133"/>
      <c r="L70" s="133"/>
      <c r="M70" s="133"/>
      <c r="AC70" s="192" t="s">
        <v>1015</v>
      </c>
      <c r="AD70" s="75" t="s">
        <v>999</v>
      </c>
      <c r="AE70" s="185">
        <f>AF8</f>
        <v>10.225838697268506</v>
      </c>
      <c r="AF70" s="184">
        <f>AF16</f>
        <v>22.445301924734725</v>
      </c>
      <c r="AG70" s="184">
        <f>AF24</f>
        <v>26.786537180696797</v>
      </c>
      <c r="AH70" s="184">
        <f>AF41</f>
        <v>70.984256628064202</v>
      </c>
      <c r="AI70" s="184">
        <f>AF33</f>
        <v>787.88978416567363</v>
      </c>
      <c r="AJ70" s="189">
        <f>AF51</f>
        <v>116.79203350140018</v>
      </c>
      <c r="AK70" s="112">
        <v>7.006562169248622</v>
      </c>
      <c r="AL70" s="112">
        <v>12.195780140201048</v>
      </c>
      <c r="AM70" s="112">
        <v>10.079559412610093</v>
      </c>
      <c r="AN70" s="112">
        <v>52.732620866786696</v>
      </c>
      <c r="AO70" s="112">
        <v>415.15980740629647</v>
      </c>
      <c r="AP70" s="112">
        <v>89.340106592322982</v>
      </c>
    </row>
    <row r="71" spans="2:42" ht="12.75" x14ac:dyDescent="0.25">
      <c r="B71" s="112"/>
      <c r="C71" s="112"/>
      <c r="D71" s="112" t="s">
        <v>0</v>
      </c>
      <c r="E71" s="112">
        <v>3.2752777481201223E-3</v>
      </c>
      <c r="F71" s="112">
        <v>0.75095824372749054</v>
      </c>
      <c r="G71" s="112">
        <v>4.0581803169554567</v>
      </c>
      <c r="H71" s="112">
        <v>3.0018106355916974</v>
      </c>
      <c r="I71" s="112">
        <v>0.58902560331479104</v>
      </c>
      <c r="J71" s="112">
        <v>0.63109554919686872</v>
      </c>
      <c r="K71" s="112">
        <v>45.174929607868044</v>
      </c>
      <c r="L71" s="112">
        <v>193.58415665086619</v>
      </c>
      <c r="M71" s="112">
        <v>267.23968681912413</v>
      </c>
      <c r="AC71" s="192" t="s">
        <v>1001</v>
      </c>
      <c r="AD71" s="75" t="s">
        <v>1000</v>
      </c>
      <c r="AE71" s="185">
        <f>AF9</f>
        <v>25.115072837355491</v>
      </c>
      <c r="AF71" s="184">
        <f>AF17</f>
        <v>628.36154672908413</v>
      </c>
      <c r="AG71" s="184">
        <f>AF25</f>
        <v>33.405403240566798</v>
      </c>
      <c r="AH71" s="184">
        <f>AF42</f>
        <v>954.50976069285969</v>
      </c>
      <c r="AI71" s="184">
        <f>AF34</f>
        <v>2481.0000218316095</v>
      </c>
      <c r="AJ71" s="189">
        <f>AF52</f>
        <v>19.39931076584346</v>
      </c>
      <c r="AK71" s="112">
        <v>17.612005832203245</v>
      </c>
      <c r="AL71" s="112">
        <v>278.09066284341367</v>
      </c>
      <c r="AM71" s="112">
        <v>17.785058607162402</v>
      </c>
      <c r="AN71" s="112">
        <v>305.24980129353912</v>
      </c>
      <c r="AO71" s="112">
        <v>1495.9253256367508</v>
      </c>
      <c r="AP71" s="112">
        <v>11.70582644089324</v>
      </c>
    </row>
    <row r="72" spans="2:42" ht="12.75" x14ac:dyDescent="0.25">
      <c r="B72" s="112"/>
      <c r="C72" s="112"/>
      <c r="D72" s="112"/>
      <c r="E72" s="112">
        <v>6.0694214210448162E-2</v>
      </c>
      <c r="F72" s="112">
        <v>1.26818134904858</v>
      </c>
      <c r="G72" s="112">
        <v>6.5806194085526819</v>
      </c>
      <c r="H72" s="112">
        <v>1.4502275919224057</v>
      </c>
      <c r="I72" s="112">
        <v>0.18567261730070533</v>
      </c>
      <c r="J72" s="112">
        <v>0.39092802282600259</v>
      </c>
      <c r="K72" s="112">
        <v>6.880304556446597</v>
      </c>
      <c r="L72" s="112">
        <v>1.4064341527836668</v>
      </c>
      <c r="M72" s="112">
        <v>125.91424113188913</v>
      </c>
      <c r="AC72" s="192"/>
      <c r="AE72" s="185"/>
      <c r="AF72" s="184"/>
      <c r="AG72" s="184"/>
      <c r="AH72" s="184"/>
      <c r="AI72" s="184"/>
      <c r="AJ72" s="189"/>
      <c r="AK72" s="112"/>
      <c r="AL72" s="112"/>
      <c r="AM72" s="112"/>
      <c r="AN72" s="112"/>
      <c r="AO72" s="112"/>
      <c r="AP72" s="112"/>
    </row>
    <row r="73" spans="2:42" ht="12.75" x14ac:dyDescent="0.25">
      <c r="B73" s="112"/>
      <c r="C73" s="112"/>
      <c r="D73" s="112"/>
      <c r="E73" s="112">
        <v>0.10229680344092375</v>
      </c>
      <c r="F73" s="112">
        <v>24.181519037826749</v>
      </c>
      <c r="G73" s="112">
        <v>1.5271406806262033</v>
      </c>
      <c r="H73" s="112">
        <v>0.21034551608066288</v>
      </c>
      <c r="I73" s="112">
        <v>5.0579239647433939E-4</v>
      </c>
      <c r="J73" s="112">
        <v>0.31329137441668103</v>
      </c>
      <c r="K73" s="112">
        <v>11.292809181775386</v>
      </c>
      <c r="L73" s="112">
        <v>43.518208480133467</v>
      </c>
      <c r="M73" s="112">
        <v>7.5911618516507406</v>
      </c>
      <c r="AC73" s="192"/>
      <c r="AD73" s="75" t="s">
        <v>1011</v>
      </c>
      <c r="AE73" s="185">
        <v>1</v>
      </c>
      <c r="AF73" s="184">
        <f>AF19</f>
        <v>5.8862759026453384</v>
      </c>
      <c r="AG73" s="184">
        <f>AF27</f>
        <v>3.0953979431674057</v>
      </c>
      <c r="AH73" s="184">
        <f>AF46</f>
        <v>13.091106283405573</v>
      </c>
      <c r="AI73" s="184">
        <f>AF36</f>
        <v>10.219884795575712</v>
      </c>
      <c r="AJ73" s="189">
        <f>AF54</f>
        <v>10.272566946245332</v>
      </c>
      <c r="AK73" s="112">
        <v>0.18933745399990062</v>
      </c>
      <c r="AL73" s="112">
        <v>2.9472864346719212</v>
      </c>
      <c r="AM73" s="112">
        <v>0.94923725263559311</v>
      </c>
      <c r="AN73" s="112">
        <v>8.494404573193151</v>
      </c>
      <c r="AO73" s="112">
        <v>2.6570867331943386</v>
      </c>
      <c r="AP73" s="112">
        <v>2.3000292549993415</v>
      </c>
    </row>
    <row r="74" spans="2:42" ht="12.75" x14ac:dyDescent="0.25">
      <c r="B74" s="112"/>
      <c r="C74" s="112"/>
      <c r="D74" s="112"/>
      <c r="E74" s="112">
        <v>2.5505934673171224</v>
      </c>
      <c r="F74" s="112">
        <v>29.874299293370807</v>
      </c>
      <c r="G74" s="112">
        <v>0.44160639511035243</v>
      </c>
      <c r="H74" s="112">
        <v>2.1176558348027541</v>
      </c>
      <c r="I74" s="112">
        <v>0.45402164075269497</v>
      </c>
      <c r="J74" s="112">
        <v>2.4040122555228711</v>
      </c>
      <c r="K74" s="112">
        <v>13.87434096824575</v>
      </c>
      <c r="L74" s="112">
        <v>432.42301081235627</v>
      </c>
      <c r="M74" s="112">
        <v>9.9141171290741603</v>
      </c>
      <c r="AC74" s="192" t="s">
        <v>1002</v>
      </c>
      <c r="AD74" s="75" t="s">
        <v>999</v>
      </c>
      <c r="AE74" s="185">
        <f>AF12</f>
        <v>27.649605435593809</v>
      </c>
      <c r="AF74" s="184">
        <f>AF20</f>
        <v>56.116852836694399</v>
      </c>
      <c r="AG74" s="184">
        <f>AF28</f>
        <v>2.1226682648313449</v>
      </c>
      <c r="AH74" s="184">
        <f>AF47</f>
        <v>177.03945893156438</v>
      </c>
      <c r="AI74" s="184">
        <f>AF37</f>
        <v>6.8675237220761431</v>
      </c>
      <c r="AJ74" s="189">
        <f>AF55</f>
        <v>43.297630089762471</v>
      </c>
      <c r="AK74" s="112">
        <v>12.435928154414432</v>
      </c>
      <c r="AL74" s="112">
        <v>28.980573622799852</v>
      </c>
      <c r="AM74" s="112">
        <v>0.53335549945111604</v>
      </c>
      <c r="AN74" s="112">
        <v>69.699753351062995</v>
      </c>
      <c r="AO74" s="112">
        <v>2.4404275323769982</v>
      </c>
      <c r="AP74" s="112">
        <v>30.90124801168561</v>
      </c>
    </row>
    <row r="75" spans="2:42" ht="12.75" x14ac:dyDescent="0.25">
      <c r="B75" s="112"/>
      <c r="C75" s="112"/>
      <c r="D75" s="112"/>
      <c r="E75" s="112">
        <v>2.4981030127830066</v>
      </c>
      <c r="F75" s="112">
        <v>5.7391336427939512</v>
      </c>
      <c r="G75" s="112">
        <v>3.02873318649667</v>
      </c>
      <c r="H75" s="112">
        <v>3.6070838735800939</v>
      </c>
      <c r="I75" s="112">
        <v>2.5435434544864424E-2</v>
      </c>
      <c r="J75" s="112">
        <v>2.2158408582640829E-2</v>
      </c>
      <c r="K75" s="112">
        <v>39.466529935234384</v>
      </c>
      <c r="L75" s="112">
        <v>635.7556583666659</v>
      </c>
      <c r="M75" s="112">
        <v>16.994318859621259</v>
      </c>
      <c r="AC75" s="192"/>
      <c r="AD75" s="75" t="s">
        <v>1000</v>
      </c>
      <c r="AE75" s="185">
        <f>AF13</f>
        <v>3.7942149407998227</v>
      </c>
      <c r="AF75" s="184">
        <f>AF21</f>
        <v>46.778106905023492</v>
      </c>
      <c r="AG75" s="184">
        <f>AF29</f>
        <v>217.81147049665529</v>
      </c>
      <c r="AH75" s="184">
        <f>AF48</f>
        <v>4.3637124531786879</v>
      </c>
      <c r="AI75" s="207">
        <v>6</v>
      </c>
      <c r="AJ75" s="189">
        <f>AF56</f>
        <v>86.053676773286156</v>
      </c>
      <c r="AK75" s="112">
        <v>1.3226056275042253</v>
      </c>
      <c r="AL75" s="112">
        <v>29.907547281093457</v>
      </c>
      <c r="AM75" s="112">
        <v>117.41912796914332</v>
      </c>
      <c r="AN75" s="112">
        <v>1.6361164643554207</v>
      </c>
      <c r="AO75" s="112">
        <v>0.15451986373655074</v>
      </c>
      <c r="AP75" s="112">
        <v>48.273741241169866</v>
      </c>
    </row>
    <row r="76" spans="2:42" ht="12.75" x14ac:dyDescent="0.25">
      <c r="C76" s="112"/>
      <c r="D76" s="112"/>
      <c r="E76" s="112">
        <v>0.78503722450037849</v>
      </c>
      <c r="F76" s="112">
        <v>2.3160593067029498</v>
      </c>
      <c r="G76" s="112">
        <v>2.9361076712630685</v>
      </c>
      <c r="H76" s="112">
        <v>2.3488861370104548</v>
      </c>
      <c r="I76" s="112">
        <v>0.13358528196124145</v>
      </c>
      <c r="J76" s="112">
        <v>0.75334465650208726</v>
      </c>
      <c r="K76" s="112">
        <v>4.1136777940650235</v>
      </c>
      <c r="L76" s="112">
        <v>0.18135451712633266</v>
      </c>
      <c r="M76" s="112">
        <v>14.981645175709268</v>
      </c>
      <c r="AC76" s="192"/>
      <c r="AE76" s="185"/>
      <c r="AF76" s="184"/>
      <c r="AG76" s="184"/>
      <c r="AH76" s="184"/>
      <c r="AI76" s="184"/>
      <c r="AJ76" s="189"/>
      <c r="AK76" s="112"/>
    </row>
    <row r="77" spans="2:42" ht="12.75" x14ac:dyDescent="0.25">
      <c r="B77" s="112" t="s">
        <v>1006</v>
      </c>
      <c r="C77" s="112"/>
      <c r="D77" s="112" t="s">
        <v>4</v>
      </c>
      <c r="E77" s="132">
        <f t="shared" ref="E77:J77" si="23">AVERAGE(E71:E76)</f>
        <v>1</v>
      </c>
      <c r="F77" s="132">
        <f t="shared" si="23"/>
        <v>10.688358478911754</v>
      </c>
      <c r="G77" s="132">
        <f t="shared" si="23"/>
        <v>3.0953979431674057</v>
      </c>
      <c r="H77" s="132">
        <f t="shared" si="23"/>
        <v>2.1226682648313449</v>
      </c>
      <c r="I77" s="132">
        <f t="shared" si="23"/>
        <v>0.23137439504512861</v>
      </c>
      <c r="J77" s="132">
        <f t="shared" si="23"/>
        <v>0.75247171117452527</v>
      </c>
      <c r="K77" s="132">
        <f>AVERAGE(K71:K76)</f>
        <v>20.133765340605866</v>
      </c>
      <c r="L77" s="132">
        <f>AVERAGE(L71:L76)</f>
        <v>217.81147049665529</v>
      </c>
      <c r="M77" s="132">
        <f>AVERAGE(M71:M76)</f>
        <v>73.772528494511448</v>
      </c>
      <c r="AC77" s="192" t="s">
        <v>1016</v>
      </c>
      <c r="AD77" s="75" t="s">
        <v>1011</v>
      </c>
      <c r="AE77" s="185">
        <f t="shared" ref="AE77:AE83" si="24">AG7</f>
        <v>3.8674276165238886</v>
      </c>
      <c r="AF77" s="186">
        <f>AG15</f>
        <v>2.2606525134585005</v>
      </c>
      <c r="AG77" s="169">
        <f>AG23</f>
        <v>16.880940754583474</v>
      </c>
      <c r="AH77" s="187">
        <f>AG40</f>
        <v>1.9090595175598408</v>
      </c>
      <c r="AI77" s="187">
        <f>AG32</f>
        <v>437.2424572394321</v>
      </c>
      <c r="AJ77" s="188">
        <f>AG50</f>
        <v>4.9715560236154763</v>
      </c>
      <c r="AK77" s="113">
        <v>1.3663531265093027</v>
      </c>
      <c r="AL77" s="113">
        <v>0.71682003535347982</v>
      </c>
      <c r="AM77" s="113">
        <v>5.3790264289225611</v>
      </c>
      <c r="AN77" s="113">
        <v>1.0932917918208012</v>
      </c>
      <c r="AO77" s="113">
        <v>267.68186796554608</v>
      </c>
      <c r="AP77" s="113">
        <v>1.4112447062450877</v>
      </c>
    </row>
    <row r="78" spans="2:42" ht="12.75" x14ac:dyDescent="0.25">
      <c r="B78" s="112" t="s">
        <v>1002</v>
      </c>
      <c r="C78" s="112"/>
      <c r="D78" s="112" t="s">
        <v>5</v>
      </c>
      <c r="E78" s="112">
        <f t="shared" ref="E78:J78" si="25">STDEVA(E71:E76)/2.24</f>
        <v>0.54224032056581661</v>
      </c>
      <c r="F78" s="112">
        <f t="shared" si="25"/>
        <v>5.7596123185746846</v>
      </c>
      <c r="G78" s="112">
        <f t="shared" si="25"/>
        <v>0.94923725263559311</v>
      </c>
      <c r="H78" s="112">
        <f t="shared" si="25"/>
        <v>0.53335549945111604</v>
      </c>
      <c r="I78" s="112">
        <f t="shared" si="25"/>
        <v>0.10655506794238367</v>
      </c>
      <c r="J78" s="112">
        <f t="shared" si="25"/>
        <v>0.37876878653010992</v>
      </c>
      <c r="K78" s="112">
        <f>STDEVA(K71:K76)/2.24</f>
        <v>7.8613422771230059</v>
      </c>
      <c r="L78" s="112">
        <f>STDEVA(L71:L76)/2.24</f>
        <v>117.41912796914332</v>
      </c>
      <c r="M78" s="112">
        <f>STDEVA(M71:M76)/2.24</f>
        <v>46.943530937506956</v>
      </c>
      <c r="AC78" s="193" t="s">
        <v>1001</v>
      </c>
      <c r="AD78" s="75" t="s">
        <v>999</v>
      </c>
      <c r="AE78" s="185">
        <f t="shared" si="24"/>
        <v>6.918900511911013</v>
      </c>
      <c r="AF78" s="186">
        <f>AG16</f>
        <v>33.687118789738221</v>
      </c>
      <c r="AG78" s="187">
        <f>AG24</f>
        <v>44.873138305209643</v>
      </c>
      <c r="AH78" s="187">
        <f>AG41</f>
        <v>26.961149421114918</v>
      </c>
      <c r="AI78" s="184">
        <f>AG33</f>
        <v>144.67610654508317</v>
      </c>
      <c r="AJ78" s="188">
        <f>AG51</f>
        <v>28.717618484327911</v>
      </c>
      <c r="AK78" s="113">
        <v>2.8991245101215219</v>
      </c>
      <c r="AL78" s="113">
        <v>15.700322622623574</v>
      </c>
      <c r="AM78" s="113">
        <v>27.131362390458108</v>
      </c>
      <c r="AN78" s="113">
        <v>18.574252405454224</v>
      </c>
      <c r="AO78" s="113">
        <v>120.35907452930373</v>
      </c>
      <c r="AP78" s="113">
        <v>17.018367967513917</v>
      </c>
    </row>
    <row r="79" spans="2:42" x14ac:dyDescent="0.2"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AD79" s="75" t="s">
        <v>1000</v>
      </c>
      <c r="AE79" s="185">
        <f t="shared" si="24"/>
        <v>106</v>
      </c>
      <c r="AF79" s="184">
        <f>AG17</f>
        <v>636.3886896502562</v>
      </c>
      <c r="AG79" s="184">
        <f>AG25</f>
        <v>64.344364822324636</v>
      </c>
      <c r="AH79" s="184">
        <f>AG42</f>
        <v>778.42931274209866</v>
      </c>
      <c r="AI79" s="184">
        <f>AG34</f>
        <v>1316.1942706876609</v>
      </c>
      <c r="AJ79" s="189">
        <f>AG52</f>
        <v>3.284067447626132</v>
      </c>
      <c r="AK79" s="113">
        <v>33.480098012637136</v>
      </c>
      <c r="AL79" s="113">
        <v>252.43848677876338</v>
      </c>
      <c r="AM79" s="113">
        <v>50.200937662700248</v>
      </c>
      <c r="AN79" s="113">
        <v>311.19122094023953</v>
      </c>
      <c r="AO79" s="113">
        <v>785.37958655289583</v>
      </c>
      <c r="AP79" s="113">
        <v>1.8531003646665147</v>
      </c>
    </row>
    <row r="80" spans="2:42" ht="12.75" x14ac:dyDescent="0.25"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AC80" s="192"/>
      <c r="AE80" s="190"/>
      <c r="AF80" s="187"/>
      <c r="AG80" s="187"/>
      <c r="AH80" s="187"/>
      <c r="AI80" s="187"/>
      <c r="AJ80" s="188"/>
      <c r="AK80" s="113"/>
      <c r="AL80" s="113"/>
      <c r="AM80" s="113"/>
      <c r="AN80" s="113"/>
      <c r="AO80" s="113"/>
      <c r="AP80" s="113"/>
    </row>
    <row r="81" spans="2:42" ht="12.75" x14ac:dyDescent="0.25"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AC81" s="192" t="s">
        <v>1002</v>
      </c>
      <c r="AD81" s="75" t="s">
        <v>1011</v>
      </c>
      <c r="AE81" s="190">
        <f t="shared" si="24"/>
        <v>1.012695572127124</v>
      </c>
      <c r="AF81" s="187">
        <f>AG19</f>
        <v>1.8031083358896822</v>
      </c>
      <c r="AG81" s="187">
        <f>AG27</f>
        <v>0.23137439504512861</v>
      </c>
      <c r="AH81" s="184">
        <v>0.7</v>
      </c>
      <c r="AI81" s="187">
        <v>2.8</v>
      </c>
      <c r="AJ81" s="188">
        <f>AG54</f>
        <v>14.448967147566288</v>
      </c>
      <c r="AK81" s="113">
        <v>0.44019226601501171</v>
      </c>
      <c r="AL81" s="113">
        <v>1.3241984933550452</v>
      </c>
      <c r="AM81" s="113">
        <v>0.10655506794238367</v>
      </c>
      <c r="AN81" s="113">
        <v>0.40749578655108998</v>
      </c>
      <c r="AO81" s="113">
        <v>1.2</v>
      </c>
      <c r="AP81" s="113">
        <v>12.823207198393607</v>
      </c>
    </row>
    <row r="82" spans="2:42" x14ac:dyDescent="0.2">
      <c r="B82" s="112" t="s">
        <v>55</v>
      </c>
      <c r="C82" s="232" t="s">
        <v>55</v>
      </c>
      <c r="D82" s="232"/>
      <c r="E82" s="232"/>
      <c r="F82" s="232"/>
      <c r="G82" s="232"/>
      <c r="H82" s="232"/>
      <c r="I82" s="232"/>
      <c r="J82" s="232"/>
      <c r="K82" s="112"/>
      <c r="L82" s="112"/>
      <c r="M82" s="112"/>
      <c r="AD82" s="75" t="s">
        <v>999</v>
      </c>
      <c r="AE82" s="190">
        <f t="shared" si="24"/>
        <v>0.89416410409192704</v>
      </c>
      <c r="AF82" s="187">
        <f>AG20</f>
        <v>1.2276548624748298</v>
      </c>
      <c r="AG82" s="187">
        <f>AG28</f>
        <v>0.75247171117452527</v>
      </c>
      <c r="AH82" s="184">
        <f>AG47</f>
        <v>6.709021514207997</v>
      </c>
      <c r="AI82" s="187">
        <f>AG37</f>
        <v>6.6298648321850679</v>
      </c>
      <c r="AJ82" s="188">
        <f>AG55</f>
        <v>3.3778387326021515</v>
      </c>
      <c r="AK82" s="113">
        <v>0.59469221180458953</v>
      </c>
      <c r="AL82" s="113">
        <v>0.71055326948588005</v>
      </c>
      <c r="AM82" s="113">
        <v>0.37876878653010992</v>
      </c>
      <c r="AN82" s="113">
        <v>1.803741724787985</v>
      </c>
      <c r="AO82" s="113">
        <v>3.9993913409982467</v>
      </c>
      <c r="AP82" s="113">
        <v>1.5063425207409502</v>
      </c>
    </row>
    <row r="83" spans="2:42" ht="12" thickBot="1" x14ac:dyDescent="0.25">
      <c r="B83" s="112"/>
      <c r="C83" s="112" t="s">
        <v>55</v>
      </c>
      <c r="D83" s="112" t="s">
        <v>41</v>
      </c>
      <c r="E83" s="133"/>
      <c r="F83" s="133"/>
      <c r="G83" s="133"/>
      <c r="H83" s="133"/>
      <c r="I83" s="133"/>
      <c r="J83" s="133"/>
      <c r="K83" s="133"/>
      <c r="L83" s="133"/>
      <c r="M83" s="133"/>
      <c r="AD83" s="75" t="s">
        <v>1000</v>
      </c>
      <c r="AE83" s="161">
        <f t="shared" si="24"/>
        <v>92.398220427626256</v>
      </c>
      <c r="AF83" s="152">
        <f>AG21</f>
        <v>29.691177143037816</v>
      </c>
      <c r="AG83" s="152">
        <f>AG29</f>
        <v>73.772528494511448</v>
      </c>
      <c r="AH83" s="152">
        <f>AG48</f>
        <v>327.43767237352841</v>
      </c>
      <c r="AI83" s="152">
        <f>AG38</f>
        <v>28.965848545507537</v>
      </c>
      <c r="AJ83" s="191">
        <f>AG56</f>
        <v>31.203557287384047</v>
      </c>
      <c r="AK83" s="113">
        <v>36.708326568763354</v>
      </c>
      <c r="AL83" s="113">
        <v>12.801079494860442</v>
      </c>
      <c r="AM83" s="113">
        <v>46.943530937506956</v>
      </c>
      <c r="AN83" s="113">
        <v>98.925277186331897</v>
      </c>
      <c r="AO83" s="113">
        <v>15.789225309735523</v>
      </c>
      <c r="AP83" s="113">
        <v>16.455096975368907</v>
      </c>
    </row>
    <row r="84" spans="2:42" x14ac:dyDescent="0.2">
      <c r="B84" s="112"/>
      <c r="C84" s="112"/>
      <c r="D84" s="112" t="s">
        <v>0</v>
      </c>
      <c r="E84" s="112">
        <v>1.2632029856686988E-2</v>
      </c>
      <c r="F84" s="112">
        <v>387.8286654807282</v>
      </c>
      <c r="G84" s="112">
        <v>69.516118774633071</v>
      </c>
      <c r="H84" s="112">
        <v>24.77438169642895</v>
      </c>
      <c r="I84" s="112">
        <v>87.38269104456181</v>
      </c>
      <c r="J84" s="112">
        <v>682.30625441270865</v>
      </c>
      <c r="K84" s="112">
        <v>188.56791097518891</v>
      </c>
      <c r="L84" s="112">
        <v>958.92782701502358</v>
      </c>
      <c r="M84" s="112">
        <v>2480.8411748209219</v>
      </c>
      <c r="AE84" s="142"/>
      <c r="AK84" s="113"/>
    </row>
    <row r="85" spans="2:42" x14ac:dyDescent="0.2">
      <c r="B85" s="112"/>
      <c r="C85" s="112"/>
      <c r="D85" s="112"/>
      <c r="E85" s="112">
        <v>1.7092356126824828E-2</v>
      </c>
      <c r="F85" s="112">
        <v>119.46509402458146</v>
      </c>
      <c r="G85" s="112">
        <v>0.2604856189658552</v>
      </c>
      <c r="H85" s="112">
        <v>2224.5158007882583</v>
      </c>
      <c r="I85" s="112">
        <v>1600.4652425094414</v>
      </c>
      <c r="J85" s="112">
        <v>7.0580792575100499</v>
      </c>
      <c r="K85" s="112">
        <v>31.249532996358411</v>
      </c>
      <c r="L85" s="112">
        <v>1969.6322672204728</v>
      </c>
      <c r="M85" s="112">
        <v>372.97471673408393</v>
      </c>
      <c r="AC85" s="143"/>
      <c r="AD85" s="143"/>
    </row>
    <row r="86" spans="2:42" x14ac:dyDescent="0.2">
      <c r="B86" s="112"/>
      <c r="C86" s="112"/>
      <c r="D86" s="112"/>
      <c r="E86" s="112">
        <v>0.92533467801629232</v>
      </c>
      <c r="F86" s="112">
        <v>315.01476291236207</v>
      </c>
      <c r="G86" s="112">
        <v>110.98921088713364</v>
      </c>
      <c r="H86" s="112">
        <v>219.11643390956564</v>
      </c>
      <c r="I86" s="112">
        <v>92.266270104903271</v>
      </c>
      <c r="J86" s="112">
        <v>7.0825831336522578</v>
      </c>
      <c r="K86" s="112">
        <v>13.383901133868154</v>
      </c>
      <c r="L86" s="112">
        <v>2335.3730339875228</v>
      </c>
      <c r="M86" s="112">
        <v>54.683490182914099</v>
      </c>
      <c r="AC86" s="143"/>
      <c r="AD86" s="143"/>
    </row>
    <row r="87" spans="2:42" x14ac:dyDescent="0.2">
      <c r="B87" s="112"/>
      <c r="C87" s="112"/>
      <c r="D87" s="112"/>
      <c r="E87" s="112">
        <v>4.6404851103082096</v>
      </c>
      <c r="F87" s="112">
        <v>89.83935287332929</v>
      </c>
      <c r="G87" s="112">
        <v>21.178542658136887</v>
      </c>
      <c r="H87" s="112">
        <v>1639.7675842398976</v>
      </c>
      <c r="I87" s="112">
        <v>251.82221749138765</v>
      </c>
      <c r="J87" s="112">
        <v>151.61573013722779</v>
      </c>
      <c r="K87" s="112">
        <v>99.793812612243158</v>
      </c>
      <c r="L87" s="112">
        <v>500.80839033170594</v>
      </c>
      <c r="M87" s="112">
        <v>444.00497275779651</v>
      </c>
      <c r="AC87" s="143"/>
      <c r="AD87" s="143"/>
    </row>
    <row r="88" spans="2:42" x14ac:dyDescent="0.2">
      <c r="B88" s="112"/>
      <c r="C88" s="112"/>
      <c r="D88" s="112"/>
      <c r="E88" s="112">
        <v>1.14721184132686E-2</v>
      </c>
      <c r="F88" s="112">
        <v>69.516118774633071</v>
      </c>
      <c r="G88" s="112">
        <v>97.739337179323087</v>
      </c>
      <c r="H88" s="112">
        <v>17.080468365656905</v>
      </c>
      <c r="I88" s="112">
        <v>549.46340910987044</v>
      </c>
      <c r="J88" s="112">
        <v>0.23721639527673855</v>
      </c>
      <c r="K88" s="112">
        <v>19.226051076890883</v>
      </c>
      <c r="L88" s="112">
        <v>9086.7456027444332</v>
      </c>
      <c r="M88" s="112">
        <v>145.33451609825877</v>
      </c>
      <c r="AC88" s="143"/>
      <c r="AD88" s="143"/>
    </row>
    <row r="89" spans="2:42" x14ac:dyDescent="0.2">
      <c r="C89" s="112"/>
      <c r="D89" s="112"/>
      <c r="E89" s="112">
        <v>0.39298370727871712</v>
      </c>
      <c r="F89" s="112">
        <v>528.60184047912958</v>
      </c>
      <c r="G89" s="112">
        <v>0.86710321005573154</v>
      </c>
      <c r="H89" s="112">
        <v>602.08403599423468</v>
      </c>
      <c r="I89" s="112">
        <v>42.054913176428258</v>
      </c>
      <c r="J89" s="112">
        <v>19.756775934123393</v>
      </c>
      <c r="K89" s="112">
        <v>315.50735435637517</v>
      </c>
      <c r="L89" s="112">
        <v>34.513009690497817</v>
      </c>
      <c r="M89" s="112">
        <v>4399.3267535319901</v>
      </c>
      <c r="AC89" s="143"/>
      <c r="AD89" s="143"/>
    </row>
    <row r="90" spans="2:42" x14ac:dyDescent="0.2">
      <c r="B90" s="112" t="s">
        <v>1007</v>
      </c>
      <c r="C90" s="112"/>
      <c r="D90" s="112" t="s">
        <v>4</v>
      </c>
      <c r="E90" s="132">
        <f t="shared" ref="E90:M90" si="26">AVERAGE(E84:E89)</f>
        <v>1</v>
      </c>
      <c r="F90" s="132">
        <f t="shared" si="26"/>
        <v>251.71097242412728</v>
      </c>
      <c r="G90" s="132">
        <f t="shared" si="26"/>
        <v>50.091799721374713</v>
      </c>
      <c r="H90" s="132">
        <f t="shared" si="26"/>
        <v>787.88978416567363</v>
      </c>
      <c r="I90" s="132">
        <f t="shared" si="26"/>
        <v>437.2424572394321</v>
      </c>
      <c r="J90" s="132">
        <f t="shared" si="26"/>
        <v>144.67610654508317</v>
      </c>
      <c r="K90" s="132">
        <f t="shared" si="26"/>
        <v>111.28809385848746</v>
      </c>
      <c r="L90" s="132">
        <f t="shared" si="26"/>
        <v>2481.0000218316095</v>
      </c>
      <c r="M90" s="132">
        <f t="shared" si="26"/>
        <v>1316.1942706876609</v>
      </c>
      <c r="AC90" s="143"/>
      <c r="AD90" s="143"/>
    </row>
    <row r="91" spans="2:42" x14ac:dyDescent="0.2">
      <c r="B91" s="112" t="s">
        <v>1005</v>
      </c>
      <c r="C91" s="112"/>
      <c r="D91" s="112" t="s">
        <v>5</v>
      </c>
      <c r="E91" s="112">
        <f t="shared" ref="E91:M91" si="27">STDEVA(E84:E89)/2.24</f>
        <v>0.81209187762659363</v>
      </c>
      <c r="F91" s="112">
        <f t="shared" si="27"/>
        <v>83.778909906000834</v>
      </c>
      <c r="G91" s="112">
        <f t="shared" si="27"/>
        <v>21.959833434665246</v>
      </c>
      <c r="H91" s="112">
        <f t="shared" si="27"/>
        <v>415.15980740629647</v>
      </c>
      <c r="I91" s="112">
        <f t="shared" si="27"/>
        <v>267.68186796554608</v>
      </c>
      <c r="J91" s="112">
        <f t="shared" si="27"/>
        <v>120.35907452930373</v>
      </c>
      <c r="K91" s="112">
        <f t="shared" si="27"/>
        <v>53.674237990241103</v>
      </c>
      <c r="L91" s="112">
        <f t="shared" si="27"/>
        <v>1495.9253256367508</v>
      </c>
      <c r="M91" s="112">
        <f t="shared" si="27"/>
        <v>785.37958655289583</v>
      </c>
      <c r="AC91" s="143"/>
      <c r="AD91" s="143"/>
    </row>
    <row r="92" spans="2:42" x14ac:dyDescent="0.2"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AC92" s="143"/>
      <c r="AD92" s="143"/>
      <c r="AE92" s="132"/>
      <c r="AK92" s="113"/>
    </row>
    <row r="93" spans="2:42" x14ac:dyDescent="0.2"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AC93" s="143"/>
      <c r="AD93" s="143"/>
    </row>
    <row r="94" spans="2:42" x14ac:dyDescent="0.2"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AC94" s="143"/>
      <c r="AD94" s="143"/>
    </row>
    <row r="95" spans="2:42" x14ac:dyDescent="0.2">
      <c r="B95" s="112" t="s">
        <v>56</v>
      </c>
      <c r="C95" s="232" t="s">
        <v>56</v>
      </c>
      <c r="D95" s="232"/>
      <c r="E95" s="232"/>
      <c r="F95" s="232"/>
      <c r="G95" s="232"/>
      <c r="H95" s="232"/>
      <c r="I95" s="232"/>
      <c r="J95" s="232"/>
      <c r="K95" s="112"/>
      <c r="L95" s="112"/>
      <c r="M95" s="112"/>
      <c r="AC95" s="143"/>
      <c r="AD95" s="143"/>
    </row>
    <row r="96" spans="2:42" x14ac:dyDescent="0.2">
      <c r="B96" s="112"/>
      <c r="C96" s="112" t="s">
        <v>56</v>
      </c>
      <c r="D96" s="112" t="s">
        <v>41</v>
      </c>
      <c r="E96" s="133"/>
      <c r="F96" s="133"/>
      <c r="G96" s="133"/>
      <c r="H96" s="133"/>
      <c r="I96" s="133"/>
      <c r="J96" s="133"/>
      <c r="K96" s="133"/>
      <c r="L96" s="133"/>
      <c r="M96" s="133"/>
      <c r="AC96" s="143"/>
      <c r="AD96" s="143"/>
    </row>
    <row r="97" spans="2:37" x14ac:dyDescent="0.2">
      <c r="B97" s="112"/>
      <c r="C97" s="112"/>
      <c r="D97" s="112" t="s">
        <v>0</v>
      </c>
      <c r="E97" s="112">
        <v>3.6673891702881718E-2</v>
      </c>
      <c r="F97" s="112">
        <v>24.018148070729705</v>
      </c>
      <c r="G97" s="112">
        <v>2.8400123001059345</v>
      </c>
      <c r="H97" s="112">
        <v>6.8966568128152748</v>
      </c>
      <c r="I97" s="112">
        <v>0.10305357499160668</v>
      </c>
      <c r="J97" s="112">
        <v>0.11524996822079302</v>
      </c>
      <c r="K97" s="112">
        <v>2.2028125714547802</v>
      </c>
      <c r="L97" s="167">
        <v>0.26781662297076214</v>
      </c>
      <c r="M97" s="112">
        <v>28.327019066678332</v>
      </c>
      <c r="AC97" s="143"/>
      <c r="AD97" s="143"/>
    </row>
    <row r="98" spans="2:37" x14ac:dyDescent="0.2">
      <c r="B98" s="112"/>
      <c r="C98" s="112"/>
      <c r="D98" s="112"/>
      <c r="E98" s="112">
        <v>5.6094298489373653E-2</v>
      </c>
      <c r="F98" s="112">
        <v>4.2307023184590786</v>
      </c>
      <c r="G98" s="112">
        <v>8.5498385546837614</v>
      </c>
      <c r="H98" s="112">
        <v>3.6323347824860366</v>
      </c>
      <c r="I98" s="112">
        <v>0.25987633655592091</v>
      </c>
      <c r="J98" s="112">
        <v>0.17811700678598755</v>
      </c>
      <c r="K98" s="112">
        <v>23.632538661640115</v>
      </c>
      <c r="L98" s="167">
        <v>4.4270776135083754E-2</v>
      </c>
      <c r="M98" s="112">
        <v>2.9577309088054102</v>
      </c>
      <c r="AC98" s="143"/>
      <c r="AD98" s="143"/>
    </row>
    <row r="99" spans="2:37" x14ac:dyDescent="0.2">
      <c r="B99" s="112"/>
      <c r="C99" s="112"/>
      <c r="D99" s="112"/>
      <c r="E99" s="112">
        <v>1.7181990482191372</v>
      </c>
      <c r="F99" s="112">
        <v>4.4103623113047465</v>
      </c>
      <c r="G99" s="112">
        <v>16.000434346152144</v>
      </c>
      <c r="H99" s="112">
        <v>2.1007393614448913</v>
      </c>
      <c r="I99" s="112">
        <v>9.0615218611429363E-2</v>
      </c>
      <c r="J99" s="112">
        <v>0.43849769471455147</v>
      </c>
      <c r="K99" s="112">
        <v>2.1206359213467612</v>
      </c>
      <c r="L99" s="167">
        <v>0.37855356825584552</v>
      </c>
      <c r="M99" s="112">
        <v>19.349660324551589</v>
      </c>
      <c r="AC99" s="143"/>
      <c r="AD99" s="143"/>
    </row>
    <row r="100" spans="2:37" x14ac:dyDescent="0.2">
      <c r="B100" s="112"/>
      <c r="C100" s="112"/>
      <c r="D100" s="112"/>
      <c r="E100" s="112">
        <v>0.1431795323731207</v>
      </c>
      <c r="F100" s="112">
        <v>10.453376984720906</v>
      </c>
      <c r="G100" s="112">
        <v>15.490103396982667</v>
      </c>
      <c r="H100" s="112">
        <v>15.954562887666677</v>
      </c>
      <c r="I100" s="112">
        <v>1.3139475017924762</v>
      </c>
      <c r="J100" s="112">
        <v>13.459085288575762</v>
      </c>
      <c r="K100" s="112">
        <v>334.35266852331074</v>
      </c>
      <c r="L100" s="167">
        <v>0.42895262897050973</v>
      </c>
      <c r="M100" s="112">
        <v>89.386507938292354</v>
      </c>
      <c r="AC100" s="143"/>
      <c r="AD100" s="143"/>
      <c r="AE100" s="132"/>
      <c r="AK100" s="113"/>
    </row>
    <row r="101" spans="2:37" x14ac:dyDescent="0.2">
      <c r="C101" s="112"/>
      <c r="D101" s="112"/>
      <c r="E101" s="112">
        <v>0.54938795210921876</v>
      </c>
      <c r="F101" s="112">
        <v>0.32416681394511837</v>
      </c>
      <c r="G101" s="112">
        <v>8.2190353799540468</v>
      </c>
      <c r="H101" s="112">
        <v>5.7533247659678333</v>
      </c>
      <c r="I101" s="112">
        <v>0.34649277573731618</v>
      </c>
      <c r="J101" s="112">
        <v>18.958374202628242</v>
      </c>
      <c r="K101" s="112">
        <v>19.056860425970807</v>
      </c>
      <c r="L101" s="167">
        <v>0.9857872740912248</v>
      </c>
      <c r="M101" s="112">
        <v>4.8083244892100208</v>
      </c>
      <c r="AC101" s="143"/>
      <c r="AD101" s="143"/>
      <c r="AK101" s="113"/>
    </row>
    <row r="102" spans="2:37" x14ac:dyDescent="0.2">
      <c r="B102" s="112" t="s">
        <v>1007</v>
      </c>
      <c r="C102" s="112"/>
      <c r="D102" s="112" t="s">
        <v>4</v>
      </c>
      <c r="E102" s="132">
        <f t="shared" ref="E102:M102" si="28">AVERAGE(E97:E101)</f>
        <v>0.50070694457874643</v>
      </c>
      <c r="F102" s="132">
        <f t="shared" si="28"/>
        <v>8.68735129983191</v>
      </c>
      <c r="G102" s="132">
        <f t="shared" si="28"/>
        <v>10.219884795575712</v>
      </c>
      <c r="H102" s="132">
        <f t="shared" si="28"/>
        <v>6.8675237220761431</v>
      </c>
      <c r="I102" s="132">
        <f t="shared" si="28"/>
        <v>0.42279708153774986</v>
      </c>
      <c r="J102" s="132">
        <f t="shared" si="28"/>
        <v>6.6298648321850679</v>
      </c>
      <c r="K102" s="132">
        <f t="shared" si="28"/>
        <v>76.273103220744645</v>
      </c>
      <c r="L102" s="166">
        <f t="shared" si="28"/>
        <v>0.42107617408468523</v>
      </c>
      <c r="M102" s="132">
        <f t="shared" si="28"/>
        <v>28.965848545507537</v>
      </c>
      <c r="AC102" s="143"/>
      <c r="AD102" s="143"/>
    </row>
    <row r="103" spans="2:37" x14ac:dyDescent="0.2">
      <c r="B103" s="112" t="s">
        <v>1002</v>
      </c>
      <c r="C103" s="112"/>
      <c r="D103" s="112" t="s">
        <v>5</v>
      </c>
      <c r="E103" s="112">
        <f t="shared" ref="E103:M103" si="29">STDEVA(E97:E101)/2.24</f>
        <v>0.31767790898578796</v>
      </c>
      <c r="F103" s="112">
        <f t="shared" si="29"/>
        <v>4.1535217787287264</v>
      </c>
      <c r="G103" s="112">
        <f t="shared" si="29"/>
        <v>2.4699740258404468</v>
      </c>
      <c r="H103" s="112">
        <f t="shared" si="29"/>
        <v>2.4144858214730784</v>
      </c>
      <c r="I103" s="112">
        <f t="shared" si="29"/>
        <v>0.22753576664096317</v>
      </c>
      <c r="J103" s="112">
        <f t="shared" si="29"/>
        <v>3.9993913409982467</v>
      </c>
      <c r="K103" s="112">
        <f t="shared" si="29"/>
        <v>64.552855883454512</v>
      </c>
      <c r="L103" s="167">
        <f t="shared" si="29"/>
        <v>0.15564929730105045</v>
      </c>
      <c r="M103" s="112">
        <f t="shared" si="29"/>
        <v>15.789225309735523</v>
      </c>
      <c r="AC103" s="143"/>
      <c r="AD103" s="143"/>
    </row>
    <row r="104" spans="2:37" x14ac:dyDescent="0.2"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AC104" s="143"/>
      <c r="AD104" s="143"/>
    </row>
    <row r="105" spans="2:37" x14ac:dyDescent="0.2"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AC105" s="143"/>
      <c r="AD105" s="143"/>
    </row>
    <row r="106" spans="2:37" x14ac:dyDescent="0.2"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AC106" s="143"/>
      <c r="AD106" s="143"/>
    </row>
    <row r="107" spans="2:37" x14ac:dyDescent="0.2">
      <c r="B107" s="112" t="s">
        <v>57</v>
      </c>
      <c r="C107" s="232" t="s">
        <v>57</v>
      </c>
      <c r="D107" s="232"/>
      <c r="E107" s="232"/>
      <c r="F107" s="232"/>
      <c r="G107" s="232"/>
      <c r="H107" s="232"/>
      <c r="I107" s="232"/>
      <c r="J107" s="232"/>
      <c r="K107" s="112"/>
      <c r="L107" s="112"/>
      <c r="M107" s="112"/>
      <c r="AC107" s="143"/>
      <c r="AD107" s="143"/>
    </row>
    <row r="108" spans="2:37" x14ac:dyDescent="0.2">
      <c r="B108" s="112"/>
      <c r="C108" s="112" t="s">
        <v>57</v>
      </c>
      <c r="D108" s="112" t="s">
        <v>41</v>
      </c>
      <c r="E108" s="133"/>
      <c r="F108" s="133"/>
      <c r="G108" s="133"/>
      <c r="H108" s="133"/>
      <c r="I108" s="133"/>
      <c r="J108" s="133"/>
      <c r="K108" s="133"/>
      <c r="L108" s="133"/>
      <c r="M108" s="133"/>
      <c r="AC108" s="143"/>
      <c r="AD108" s="143"/>
      <c r="AE108" s="132"/>
    </row>
    <row r="109" spans="2:37" x14ac:dyDescent="0.2">
      <c r="B109" s="112"/>
      <c r="C109" s="112"/>
      <c r="D109" s="112" t="s">
        <v>0</v>
      </c>
      <c r="E109" s="112">
        <v>4.1548852706094368E-2</v>
      </c>
      <c r="F109" s="112">
        <v>11.66607512470258</v>
      </c>
      <c r="G109" s="112">
        <v>2.091078706101769</v>
      </c>
      <c r="H109" s="112">
        <v>47.694429836799529</v>
      </c>
      <c r="I109" s="112">
        <v>0.27657933536470919</v>
      </c>
      <c r="J109" s="112">
        <v>0.80343174138191509</v>
      </c>
      <c r="K109" s="112">
        <v>174.67343332438551</v>
      </c>
      <c r="L109" s="112">
        <v>614.09043558753626</v>
      </c>
      <c r="M109" s="112">
        <v>358.29108541431697</v>
      </c>
      <c r="AC109" s="143"/>
      <c r="AD109" s="143"/>
      <c r="AK109" s="113"/>
    </row>
    <row r="110" spans="2:37" x14ac:dyDescent="0.2">
      <c r="B110" s="112"/>
      <c r="C110" s="112"/>
      <c r="D110" s="112"/>
      <c r="E110" s="112">
        <v>0.49801025808327415</v>
      </c>
      <c r="F110" s="112">
        <v>9.0897925208266983</v>
      </c>
      <c r="G110" s="112">
        <v>6.2684274170266521E-2</v>
      </c>
      <c r="H110" s="112">
        <v>8.3643148244070762</v>
      </c>
      <c r="I110" s="112">
        <v>1.0565992184781667</v>
      </c>
      <c r="J110" s="112">
        <v>13.635043185758649</v>
      </c>
      <c r="K110" s="112">
        <v>7.2367339570514213</v>
      </c>
      <c r="L110" s="112">
        <v>2163.2929156937057</v>
      </c>
      <c r="M110" s="112">
        <v>777.2855868361662</v>
      </c>
      <c r="AC110" s="143"/>
      <c r="AD110" s="143"/>
    </row>
    <row r="111" spans="2:37" x14ac:dyDescent="0.2">
      <c r="B111" s="112"/>
      <c r="C111" s="112"/>
      <c r="D111" s="112"/>
      <c r="E111" s="112">
        <v>0.26324295476692167</v>
      </c>
      <c r="F111" s="112">
        <v>9.4757974761115324</v>
      </c>
      <c r="G111" s="112">
        <v>5.7490100138414761E-2</v>
      </c>
      <c r="H111" s="112">
        <v>210.91612923473858</v>
      </c>
      <c r="I111" s="112">
        <v>0.7522308421638525</v>
      </c>
      <c r="J111" s="112">
        <v>88.845447760087822</v>
      </c>
      <c r="K111" s="112">
        <v>3.099429736264204</v>
      </c>
      <c r="L111" s="112">
        <v>115.9766798662898</v>
      </c>
      <c r="M111" s="112">
        <v>216.91223871286056</v>
      </c>
      <c r="AC111" s="143"/>
      <c r="AD111" s="143"/>
    </row>
    <row r="112" spans="2:37" x14ac:dyDescent="0.2">
      <c r="B112" s="112"/>
      <c r="C112" s="112"/>
      <c r="D112" s="112"/>
      <c r="E112" s="112">
        <v>4.4668176629855187</v>
      </c>
      <c r="F112" s="112">
        <v>5.4048229698328187</v>
      </c>
      <c r="G112" s="112">
        <v>0.40233282567443268</v>
      </c>
      <c r="H112" s="112">
        <v>16.962152616311663</v>
      </c>
      <c r="I112" s="112">
        <v>5.5508286742326352</v>
      </c>
      <c r="J112" s="112">
        <v>4.5606749972312839</v>
      </c>
      <c r="K112" s="112">
        <v>4.2409829362315987</v>
      </c>
      <c r="L112" s="112">
        <v>924.67901162390683</v>
      </c>
      <c r="M112" s="112">
        <v>1761.228340005051</v>
      </c>
      <c r="AC112" s="143"/>
      <c r="AD112" s="143"/>
    </row>
    <row r="113" spans="2:37" x14ac:dyDescent="0.2">
      <c r="B113" s="112" t="s">
        <v>1008</v>
      </c>
      <c r="C113" s="112"/>
      <c r="D113" s="112" t="s">
        <v>4</v>
      </c>
      <c r="E113" s="132">
        <f t="shared" ref="E113:M113" si="30">AVERAGE(E109:E112)</f>
        <v>1.3174049321354522</v>
      </c>
      <c r="F113" s="132">
        <f t="shared" si="30"/>
        <v>8.9091220228684076</v>
      </c>
      <c r="G113" s="132">
        <f t="shared" si="30"/>
        <v>0.65339647652122079</v>
      </c>
      <c r="H113" s="132">
        <f t="shared" si="30"/>
        <v>70.984256628064202</v>
      </c>
      <c r="I113" s="132">
        <f t="shared" si="30"/>
        <v>1.9090595175598408</v>
      </c>
      <c r="J113" s="132">
        <f t="shared" si="30"/>
        <v>26.961149421114918</v>
      </c>
      <c r="K113" s="132">
        <f t="shared" si="30"/>
        <v>47.312644988483186</v>
      </c>
      <c r="L113" s="132">
        <f t="shared" si="30"/>
        <v>954.50976069285969</v>
      </c>
      <c r="M113" s="132">
        <f t="shared" si="30"/>
        <v>778.42931274209866</v>
      </c>
      <c r="AC113" s="143"/>
      <c r="AD113" s="143"/>
    </row>
    <row r="114" spans="2:37" x14ac:dyDescent="0.2">
      <c r="B114" s="112" t="s">
        <v>1005</v>
      </c>
      <c r="C114" s="112"/>
      <c r="D114" s="112" t="s">
        <v>5</v>
      </c>
      <c r="E114" s="112">
        <f t="shared" ref="E114:M114" si="31">STDEVA(E109:E112)/2.24</f>
        <v>0.94101080124620073</v>
      </c>
      <c r="F114" s="112">
        <f t="shared" si="31"/>
        <v>1.1594162028589881</v>
      </c>
      <c r="G114" s="112">
        <f t="shared" si="31"/>
        <v>0.43390227371140067</v>
      </c>
      <c r="H114" s="112">
        <f t="shared" si="31"/>
        <v>42.322896106550331</v>
      </c>
      <c r="I114" s="112">
        <f t="shared" si="31"/>
        <v>1.0932917918208012</v>
      </c>
      <c r="J114" s="112">
        <f t="shared" si="31"/>
        <v>18.574252405454224</v>
      </c>
      <c r="K114" s="112">
        <f t="shared" si="31"/>
        <v>37.912997813533316</v>
      </c>
      <c r="L114" s="112">
        <f t="shared" si="31"/>
        <v>389.27868621037095</v>
      </c>
      <c r="M114" s="112">
        <f t="shared" si="31"/>
        <v>311.19122094023953</v>
      </c>
      <c r="AC114" s="143"/>
      <c r="AD114" s="143"/>
    </row>
    <row r="115" spans="2:37" x14ac:dyDescent="0.2"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AC115" s="143"/>
      <c r="AD115" s="143"/>
    </row>
    <row r="116" spans="2:37" x14ac:dyDescent="0.2"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AC116" s="143"/>
      <c r="AD116" s="143"/>
      <c r="AE116" s="132"/>
    </row>
    <row r="117" spans="2:37" x14ac:dyDescent="0.2"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AC117" s="143"/>
      <c r="AD117" s="143"/>
    </row>
    <row r="118" spans="2:37" x14ac:dyDescent="0.2">
      <c r="B118" s="112" t="s">
        <v>58</v>
      </c>
      <c r="C118" s="232" t="s">
        <v>58</v>
      </c>
      <c r="D118" s="232"/>
      <c r="E118" s="232"/>
      <c r="F118" s="232"/>
      <c r="G118" s="232"/>
      <c r="H118" s="232"/>
      <c r="I118" s="232"/>
      <c r="J118" s="232"/>
      <c r="K118" s="112"/>
      <c r="L118" s="112"/>
      <c r="M118" s="112"/>
      <c r="AC118" s="143"/>
      <c r="AD118" s="143"/>
    </row>
    <row r="119" spans="2:37" x14ac:dyDescent="0.2">
      <c r="B119" s="112"/>
      <c r="C119" s="112" t="s">
        <v>58</v>
      </c>
      <c r="D119" s="112" t="s">
        <v>41</v>
      </c>
      <c r="E119" s="133"/>
      <c r="F119" s="133"/>
      <c r="G119" s="133"/>
      <c r="H119" s="133"/>
      <c r="I119" s="133"/>
      <c r="J119" s="133"/>
      <c r="K119" s="133"/>
      <c r="L119" s="133"/>
      <c r="M119" s="133"/>
      <c r="AC119" s="143"/>
      <c r="AD119" s="143"/>
      <c r="AK119" s="113"/>
    </row>
    <row r="120" spans="2:37" x14ac:dyDescent="0.2">
      <c r="B120" s="112"/>
      <c r="C120" s="112"/>
      <c r="D120" s="112" t="s">
        <v>0</v>
      </c>
      <c r="E120" s="112">
        <v>4.0198665287766392E-3</v>
      </c>
      <c r="F120" s="112">
        <v>168.48999879467451</v>
      </c>
      <c r="G120" s="112">
        <v>10.582514361649244</v>
      </c>
      <c r="H120" s="112">
        <v>24.190409990324152</v>
      </c>
      <c r="I120" s="112">
        <v>8.4836118735627658E-2</v>
      </c>
      <c r="J120" s="112">
        <v>6.1965306634101331</v>
      </c>
      <c r="K120" s="112">
        <v>1.8881250612469542</v>
      </c>
      <c r="L120" s="112">
        <v>4.4297693564474416</v>
      </c>
      <c r="M120" s="112">
        <v>97.121208228611422</v>
      </c>
      <c r="AC120" s="143"/>
      <c r="AD120" s="143"/>
    </row>
    <row r="121" spans="2:37" x14ac:dyDescent="0.2">
      <c r="B121" s="112"/>
      <c r="C121" s="112"/>
      <c r="D121" s="112"/>
      <c r="E121" s="112">
        <v>0.31658529516944545</v>
      </c>
      <c r="F121" s="112">
        <v>14.638844662963377</v>
      </c>
      <c r="G121" s="112">
        <v>0.62259388662658521</v>
      </c>
      <c r="H121" s="112">
        <v>235.79075051777474</v>
      </c>
      <c r="I121" s="112">
        <v>3.9729744227307122E-2</v>
      </c>
      <c r="J121" s="112">
        <v>0.38451380512534694</v>
      </c>
      <c r="K121" s="112">
        <v>8.3546555328280121</v>
      </c>
      <c r="L121" s="112">
        <v>2.4285682908388804</v>
      </c>
      <c r="M121" s="112">
        <v>313.76147013258668</v>
      </c>
      <c r="AC121" s="143"/>
      <c r="AD121" s="143"/>
    </row>
    <row r="122" spans="2:37" x14ac:dyDescent="0.2">
      <c r="B122" s="112"/>
      <c r="C122" s="112"/>
      <c r="D122" s="112"/>
      <c r="E122" s="112">
        <v>1.5066698456044716</v>
      </c>
      <c r="F122" s="112">
        <v>30.93918558281409</v>
      </c>
      <c r="G122" s="112">
        <v>0.18462435864072471</v>
      </c>
      <c r="H122" s="112">
        <v>447.69218239411845</v>
      </c>
      <c r="I122" s="112">
        <v>7.2011631950833085E-2</v>
      </c>
      <c r="J122" s="112">
        <v>5.9010619214152813</v>
      </c>
      <c r="K122" s="112">
        <v>2.1539954062823976</v>
      </c>
      <c r="L122" s="112">
        <v>5.7494294819802478</v>
      </c>
      <c r="M122" s="112">
        <v>612.93605443400475</v>
      </c>
      <c r="AC122" s="143"/>
      <c r="AD122" s="143"/>
    </row>
    <row r="123" spans="2:37" x14ac:dyDescent="0.2">
      <c r="B123" s="112"/>
      <c r="C123" s="112"/>
      <c r="D123" s="112"/>
      <c r="E123" s="112">
        <v>3.1304353695405798</v>
      </c>
      <c r="F123" s="112">
        <v>0.52627598949748955</v>
      </c>
      <c r="G123" s="112">
        <v>3.7486296912107275</v>
      </c>
      <c r="H123" s="112">
        <v>33.045073874176488</v>
      </c>
      <c r="I123" s="112">
        <v>3.4827321096080097E-2</v>
      </c>
      <c r="J123" s="112">
        <v>6.9228366926779659</v>
      </c>
      <c r="K123" s="112">
        <v>206.05273185486297</v>
      </c>
      <c r="L123" s="112">
        <v>2.3796100702240999</v>
      </c>
      <c r="M123" s="112">
        <v>147.48543026064297</v>
      </c>
      <c r="AC123" s="143"/>
      <c r="AD123" s="143"/>
    </row>
    <row r="124" spans="2:37" x14ac:dyDescent="0.2">
      <c r="B124" s="112"/>
      <c r="C124" s="112"/>
      <c r="D124" s="112"/>
      <c r="E124" s="112">
        <v>7.8785119019922675E-2</v>
      </c>
      <c r="F124" s="112">
        <v>7.0438457465431501</v>
      </c>
      <c r="G124" s="112">
        <v>50.435348311243864</v>
      </c>
      <c r="H124" s="112">
        <v>144.2216665684744</v>
      </c>
      <c r="I124" s="112">
        <v>0.16395403534903194</v>
      </c>
      <c r="J124" s="112">
        <v>7.8699982551773742</v>
      </c>
      <c r="K124" s="112">
        <v>69.639159826674401</v>
      </c>
      <c r="L124" s="112">
        <v>0.37694776061081614</v>
      </c>
      <c r="M124" s="112">
        <v>211.1779443577648</v>
      </c>
      <c r="AE124" s="132"/>
    </row>
    <row r="125" spans="2:37" x14ac:dyDescent="0.2">
      <c r="C125" s="112"/>
      <c r="D125" s="112"/>
      <c r="E125" s="112">
        <v>0.96350450413680322</v>
      </c>
      <c r="F125" s="112">
        <v>0.92027233133120379</v>
      </c>
      <c r="G125" s="112">
        <v>12.972927091062294</v>
      </c>
      <c r="H125" s="112">
        <v>177.29667024451803</v>
      </c>
      <c r="I125" s="112">
        <v>7.5958925926582349E-2</v>
      </c>
      <c r="J125" s="112">
        <v>12.979187747441882</v>
      </c>
      <c r="K125" s="112">
        <v>65.337807174757046</v>
      </c>
      <c r="L125" s="112">
        <v>10.817949758970643</v>
      </c>
      <c r="M125" s="112">
        <v>582.14392682756011</v>
      </c>
      <c r="AE125" s="132"/>
    </row>
    <row r="126" spans="2:37" x14ac:dyDescent="0.2">
      <c r="B126" s="112" t="s">
        <v>1008</v>
      </c>
      <c r="C126" s="112"/>
      <c r="D126" s="112" t="s">
        <v>4</v>
      </c>
      <c r="E126" s="132">
        <f t="shared" ref="E126:J126" si="32">AVERAGE(E120:E125)</f>
        <v>0.99999999999999989</v>
      </c>
      <c r="F126" s="132">
        <f t="shared" si="32"/>
        <v>37.093070517970638</v>
      </c>
      <c r="G126" s="132">
        <f t="shared" si="32"/>
        <v>13.091106283405573</v>
      </c>
      <c r="H126" s="132">
        <f t="shared" si="32"/>
        <v>177.03945893156438</v>
      </c>
      <c r="I126" s="132">
        <f t="shared" si="32"/>
        <v>7.855296288091039E-2</v>
      </c>
      <c r="J126" s="132">
        <f t="shared" si="32"/>
        <v>6.709021514207997</v>
      </c>
      <c r="K126" s="132">
        <f>AVERAGE(K120:K125)</f>
        <v>58.904412476108632</v>
      </c>
      <c r="L126" s="132">
        <f>AVERAGE(L120:L125)</f>
        <v>4.3637124531786879</v>
      </c>
      <c r="M126" s="132">
        <f>AVERAGE(M120:M125)</f>
        <v>327.43767237352841</v>
      </c>
      <c r="AE126" s="132"/>
    </row>
    <row r="127" spans="2:37" x14ac:dyDescent="0.2">
      <c r="B127" s="112" t="s">
        <v>1002</v>
      </c>
      <c r="C127" s="112"/>
      <c r="D127" s="112" t="s">
        <v>5</v>
      </c>
      <c r="E127" s="112">
        <f t="shared" ref="E127:J127" si="33">STDEVA(E120:E125)/2.24</f>
        <v>0.53214847714852753</v>
      </c>
      <c r="F127" s="112">
        <f t="shared" si="33"/>
        <v>29.175924579415245</v>
      </c>
      <c r="G127" s="112">
        <f t="shared" si="33"/>
        <v>8.494404573193151</v>
      </c>
      <c r="H127" s="112">
        <f t="shared" si="33"/>
        <v>69.699753351062995</v>
      </c>
      <c r="I127" s="112">
        <f t="shared" si="33"/>
        <v>2.0749578655109041E-2</v>
      </c>
      <c r="J127" s="112">
        <f t="shared" si="33"/>
        <v>1.803741724787985</v>
      </c>
      <c r="K127" s="112">
        <f>STDEVA(K120:K125)/2.24</f>
        <v>35.058713087189055</v>
      </c>
      <c r="L127" s="112">
        <f>STDEVA(L120:L125)/2.24</f>
        <v>1.6361164643554207</v>
      </c>
      <c r="M127" s="112">
        <f>STDEVA(M120:M125)/2.24</f>
        <v>98.925277186331897</v>
      </c>
    </row>
    <row r="128" spans="2:37" x14ac:dyDescent="0.2"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</row>
    <row r="129" spans="2:13" x14ac:dyDescent="0.2"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</row>
    <row r="130" spans="2:13" x14ac:dyDescent="0.2"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</row>
    <row r="131" spans="2:13" x14ac:dyDescent="0.2">
      <c r="B131" s="112" t="s">
        <v>60</v>
      </c>
      <c r="C131" s="232" t="s">
        <v>60</v>
      </c>
      <c r="D131" s="232"/>
      <c r="E131" s="232"/>
      <c r="F131" s="232"/>
      <c r="G131" s="232"/>
      <c r="H131" s="232"/>
      <c r="I131" s="232"/>
      <c r="J131" s="232"/>
      <c r="K131" s="112"/>
      <c r="L131" s="112"/>
      <c r="M131" s="112"/>
    </row>
    <row r="132" spans="2:13" x14ac:dyDescent="0.2">
      <c r="B132" s="112"/>
      <c r="C132" s="112" t="s">
        <v>60</v>
      </c>
      <c r="D132" s="112" t="s">
        <v>41</v>
      </c>
      <c r="E132" s="133"/>
      <c r="F132" s="133"/>
      <c r="G132" s="133"/>
      <c r="H132" s="133"/>
      <c r="I132" s="133"/>
      <c r="J132" s="133"/>
      <c r="K132" s="133"/>
      <c r="L132" s="133"/>
      <c r="M132" s="133"/>
    </row>
    <row r="133" spans="2:13" x14ac:dyDescent="0.2">
      <c r="B133" s="112"/>
      <c r="C133" s="112"/>
      <c r="D133" s="112" t="s">
        <v>0</v>
      </c>
      <c r="E133" s="112">
        <v>0.24801195263588613</v>
      </c>
      <c r="F133" s="112">
        <v>10.766530822546905</v>
      </c>
      <c r="G133" s="112">
        <v>0.96492021099470549</v>
      </c>
      <c r="H133" s="112">
        <v>11.004205429261591</v>
      </c>
      <c r="I133" s="112">
        <v>4.8516704422670811</v>
      </c>
      <c r="J133" s="112">
        <v>2.367692222235954</v>
      </c>
      <c r="K133" s="112">
        <v>90.406475480022891</v>
      </c>
      <c r="L133" s="112">
        <v>6.7706109185703758</v>
      </c>
      <c r="M133" s="112">
        <v>10.256804710187307</v>
      </c>
    </row>
    <row r="134" spans="2:13" x14ac:dyDescent="0.2">
      <c r="B134" s="112"/>
      <c r="C134" s="112"/>
      <c r="D134" s="112"/>
      <c r="E134" s="112">
        <v>0.58079125583327929</v>
      </c>
      <c r="F134" s="112">
        <v>1.0931425576321236</v>
      </c>
      <c r="G134" s="112">
        <v>3.0811769895999674</v>
      </c>
      <c r="H134" s="112">
        <v>494.03914802928921</v>
      </c>
      <c r="I134" s="112">
        <v>9.7708329577739388</v>
      </c>
      <c r="J134" s="112">
        <v>3.1350350146920549</v>
      </c>
      <c r="K134" s="112">
        <v>439.99342458872644</v>
      </c>
      <c r="L134" s="112">
        <v>0.85676920447450478</v>
      </c>
      <c r="M134" s="112">
        <v>6.4395820867880476</v>
      </c>
    </row>
    <row r="135" spans="2:13" x14ac:dyDescent="0.2">
      <c r="B135" s="112"/>
      <c r="C135" s="112"/>
      <c r="D135" s="112"/>
      <c r="E135" s="112">
        <v>0.24294489414996287</v>
      </c>
      <c r="F135" s="112">
        <v>79.809111425173469</v>
      </c>
      <c r="G135" s="112">
        <v>7.1085637403305446</v>
      </c>
      <c r="H135" s="112">
        <v>194.65287014736182</v>
      </c>
      <c r="I135" s="112">
        <v>2.8426596451196389</v>
      </c>
      <c r="J135" s="112">
        <v>100.66941017060957</v>
      </c>
      <c r="K135" s="112">
        <v>23.555665995607949</v>
      </c>
      <c r="L135" s="112">
        <v>37.32196977645993</v>
      </c>
      <c r="M135" s="112">
        <v>0.2376757452942059</v>
      </c>
    </row>
    <row r="136" spans="2:13" x14ac:dyDescent="0.2">
      <c r="B136" s="112"/>
      <c r="C136" s="112"/>
      <c r="D136" s="112"/>
      <c r="E136" s="112">
        <v>0.77998005763399825</v>
      </c>
      <c r="F136" s="112">
        <v>0.12540212785088822</v>
      </c>
      <c r="G136" s="112">
        <v>47.527662598353572</v>
      </c>
      <c r="H136" s="112">
        <v>0.48919499758953855</v>
      </c>
      <c r="I136" s="112">
        <v>6.9908490726502572</v>
      </c>
      <c r="J136" s="112">
        <v>40.997389504482264</v>
      </c>
      <c r="K136" s="112">
        <v>92.075181633990312</v>
      </c>
      <c r="L136" s="112">
        <v>0.43038221044130981</v>
      </c>
      <c r="M136" s="112">
        <v>1.9298185331907649</v>
      </c>
    </row>
    <row r="137" spans="2:13" x14ac:dyDescent="0.2">
      <c r="B137" s="112"/>
      <c r="C137" s="112"/>
      <c r="D137" s="112"/>
      <c r="E137" s="112">
        <v>2.608972172503055</v>
      </c>
      <c r="F137" s="112">
        <v>0.91715886983868011</v>
      </c>
      <c r="G137" s="112">
        <v>20.091056923668347</v>
      </c>
      <c r="H137" s="112">
        <v>4.4454755131610305E-2</v>
      </c>
      <c r="I137" s="112">
        <v>0.7033698997606217</v>
      </c>
      <c r="J137" s="112">
        <v>6.7434251443775368</v>
      </c>
      <c r="K137" s="112">
        <v>40.219015131842418</v>
      </c>
      <c r="L137" s="112">
        <v>64.956171168399592</v>
      </c>
      <c r="M137" s="112">
        <v>0.24979369954388228</v>
      </c>
    </row>
    <row r="138" spans="2:13" x14ac:dyDescent="0.2">
      <c r="C138" s="112"/>
      <c r="D138" s="112"/>
      <c r="E138" s="112">
        <v>1.5392996672438186</v>
      </c>
      <c r="F138" s="112">
        <v>5.5311457751187394</v>
      </c>
      <c r="G138" s="112">
        <v>2.2595829307657458</v>
      </c>
      <c r="H138" s="112">
        <v>0.52232764976741108</v>
      </c>
      <c r="I138" s="112">
        <v>4.6699541241213218</v>
      </c>
      <c r="J138" s="112">
        <v>18.392758849570072</v>
      </c>
      <c r="K138" s="112">
        <v>555.29294366722036</v>
      </c>
      <c r="L138" s="112">
        <v>6.0599613167150448</v>
      </c>
      <c r="M138" s="112">
        <v>0.59072991075258618</v>
      </c>
    </row>
    <row r="139" spans="2:13" x14ac:dyDescent="0.2">
      <c r="B139" s="112" t="s">
        <v>1009</v>
      </c>
      <c r="C139" s="112"/>
      <c r="D139" s="112" t="s">
        <v>4</v>
      </c>
      <c r="E139" s="132">
        <f t="shared" ref="E139:M139" si="34">AVERAGE(E133:E138)</f>
        <v>1</v>
      </c>
      <c r="F139" s="132">
        <f t="shared" si="34"/>
        <v>16.373748596360137</v>
      </c>
      <c r="G139" s="132">
        <f t="shared" si="34"/>
        <v>13.505493898952146</v>
      </c>
      <c r="H139" s="132">
        <f t="shared" si="34"/>
        <v>116.79203350140018</v>
      </c>
      <c r="I139" s="132">
        <f t="shared" si="34"/>
        <v>4.9715560236154763</v>
      </c>
      <c r="J139" s="132">
        <f t="shared" si="34"/>
        <v>28.717618484327911</v>
      </c>
      <c r="K139" s="132">
        <f t="shared" si="34"/>
        <v>206.92378441623501</v>
      </c>
      <c r="L139" s="132">
        <f t="shared" si="34"/>
        <v>19.39931076584346</v>
      </c>
      <c r="M139" s="132">
        <f t="shared" si="34"/>
        <v>3.284067447626132</v>
      </c>
    </row>
    <row r="140" spans="2:13" x14ac:dyDescent="0.2">
      <c r="B140" s="112" t="s">
        <v>1005</v>
      </c>
      <c r="C140" s="112"/>
      <c r="D140" s="112" t="s">
        <v>5</v>
      </c>
      <c r="E140" s="112">
        <f t="shared" ref="E140:M140" si="35">STDEVA(E133:E138)/2.24</f>
        <v>0.41121857559147135</v>
      </c>
      <c r="F140" s="112">
        <f t="shared" si="35"/>
        <v>13.988908966253325</v>
      </c>
      <c r="G140" s="112">
        <f t="shared" si="35"/>
        <v>8.0708586728211955</v>
      </c>
      <c r="H140" s="112">
        <f t="shared" si="35"/>
        <v>89.340106592322982</v>
      </c>
      <c r="I140" s="112">
        <f t="shared" si="35"/>
        <v>1.4112447062450877</v>
      </c>
      <c r="J140" s="112">
        <f t="shared" si="35"/>
        <v>17.018367967513917</v>
      </c>
      <c r="K140" s="112">
        <f t="shared" si="35"/>
        <v>102.55492556921459</v>
      </c>
      <c r="L140" s="112">
        <f t="shared" si="35"/>
        <v>11.70582644089324</v>
      </c>
      <c r="M140" s="112">
        <f t="shared" si="35"/>
        <v>1.8531003646665147</v>
      </c>
    </row>
    <row r="141" spans="2:13" x14ac:dyDescent="0.2"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</row>
    <row r="142" spans="2:13" x14ac:dyDescent="0.2"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</row>
    <row r="143" spans="2:13" x14ac:dyDescent="0.2">
      <c r="C143" s="112"/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</row>
    <row r="144" spans="2:13" x14ac:dyDescent="0.2">
      <c r="B144" s="112" t="s">
        <v>60</v>
      </c>
      <c r="C144" s="232" t="s">
        <v>59</v>
      </c>
      <c r="D144" s="232"/>
      <c r="E144" s="232"/>
      <c r="F144" s="232"/>
      <c r="G144" s="232"/>
      <c r="H144" s="232"/>
      <c r="I144" s="232"/>
      <c r="J144" s="232"/>
      <c r="K144" s="112"/>
      <c r="L144" s="112"/>
      <c r="M144" s="112"/>
    </row>
    <row r="145" spans="2:13" x14ac:dyDescent="0.2">
      <c r="B145" s="112"/>
      <c r="C145" s="112" t="s">
        <v>60</v>
      </c>
      <c r="D145" s="112" t="s">
        <v>41</v>
      </c>
      <c r="E145" s="133"/>
      <c r="F145" s="133"/>
      <c r="G145" s="133"/>
      <c r="H145" s="133"/>
      <c r="I145" s="133"/>
      <c r="J145" s="133"/>
      <c r="K145" s="133"/>
      <c r="L145" s="133"/>
      <c r="M145" s="133"/>
    </row>
    <row r="146" spans="2:13" x14ac:dyDescent="0.2">
      <c r="B146" s="112"/>
      <c r="C146" s="112"/>
      <c r="D146" s="112" t="s">
        <v>0</v>
      </c>
      <c r="E146" s="112">
        <v>1.5828162563671733</v>
      </c>
      <c r="F146" s="112">
        <v>7.0715005737633133E-2</v>
      </c>
      <c r="G146" s="112">
        <v>6.6136109369405212</v>
      </c>
      <c r="H146" s="112">
        <v>0.47243604701847852</v>
      </c>
      <c r="I146" s="112">
        <v>72.917386698004677</v>
      </c>
      <c r="J146" s="112">
        <v>0.48407024982564922</v>
      </c>
      <c r="K146" s="112">
        <v>30.197195472395144</v>
      </c>
      <c r="L146" s="112">
        <v>9.7682044977668934</v>
      </c>
      <c r="M146" s="112">
        <v>25.812924295029038</v>
      </c>
    </row>
    <row r="147" spans="2:13" x14ac:dyDescent="0.2">
      <c r="B147" s="112"/>
      <c r="C147" s="112"/>
      <c r="D147" s="112"/>
      <c r="E147" s="112">
        <v>1.2523324479204676</v>
      </c>
      <c r="F147" s="112">
        <v>3.039797535607965E-3</v>
      </c>
      <c r="G147" s="112">
        <v>12.451010705850226</v>
      </c>
      <c r="H147" s="112">
        <v>0.67542262783128681</v>
      </c>
      <c r="I147" s="112">
        <v>1.0927971138018131</v>
      </c>
      <c r="J147" s="112">
        <v>2.8151093280408186</v>
      </c>
      <c r="K147" s="112">
        <v>14.357354848154591</v>
      </c>
      <c r="L147" s="112">
        <v>139.10912347532997</v>
      </c>
      <c r="M147" s="112">
        <v>55.710282013362701</v>
      </c>
    </row>
    <row r="148" spans="2:13" x14ac:dyDescent="0.2">
      <c r="B148" s="112"/>
      <c r="C148" s="112"/>
      <c r="D148" s="112"/>
      <c r="E148" s="112">
        <v>0.19466437861468419</v>
      </c>
      <c r="F148" s="112">
        <v>0.71607914308259268</v>
      </c>
      <c r="G148" s="112">
        <v>10.095086505235072</v>
      </c>
      <c r="H148" s="112">
        <v>1.2337458595191566</v>
      </c>
      <c r="I148" s="112">
        <v>2.8802647106727397</v>
      </c>
      <c r="J148" s="112">
        <v>0.58434048839256114</v>
      </c>
      <c r="K148" s="112">
        <v>68.481370865856221</v>
      </c>
      <c r="L148" s="112">
        <v>281.96654464347768</v>
      </c>
      <c r="M148" s="112">
        <v>3.0472673160781487</v>
      </c>
    </row>
    <row r="149" spans="2:13" x14ac:dyDescent="0.2">
      <c r="B149" s="112"/>
      <c r="C149" s="112"/>
      <c r="D149" s="112"/>
      <c r="E149" s="112">
        <v>0.51705792371427284</v>
      </c>
      <c r="F149" s="112">
        <v>1.0747307254312737E-3</v>
      </c>
      <c r="G149" s="112">
        <v>3.5310179009663698</v>
      </c>
      <c r="H149" s="112">
        <v>34.97351636718065</v>
      </c>
      <c r="I149" s="112">
        <v>6.8172114408985882</v>
      </c>
      <c r="J149" s="112">
        <v>4.3264716588783099</v>
      </c>
      <c r="K149" s="112">
        <v>121.98745616345175</v>
      </c>
      <c r="L149" s="112">
        <v>59.897385281700274</v>
      </c>
      <c r="M149" s="112">
        <v>93.854364711318269</v>
      </c>
    </row>
    <row r="150" spans="2:13" x14ac:dyDescent="0.2">
      <c r="B150" s="112"/>
      <c r="C150" s="112"/>
      <c r="D150" s="112"/>
      <c r="E150" s="112">
        <v>1.2042967689122088</v>
      </c>
      <c r="F150" s="112">
        <v>0.92168043105419872</v>
      </c>
      <c r="G150" s="112">
        <v>18.585073301289601</v>
      </c>
      <c r="H150" s="112">
        <v>179.1905803583183</v>
      </c>
      <c r="I150" s="112">
        <v>2.042580276219407</v>
      </c>
      <c r="J150" s="112">
        <v>2.4592032080187156</v>
      </c>
      <c r="K150" s="112">
        <v>45.400294049927261</v>
      </c>
      <c r="L150" s="112">
        <v>9.0120840525237824</v>
      </c>
      <c r="M150" s="112">
        <v>2.3372255915381537</v>
      </c>
    </row>
    <row r="151" spans="2:13" x14ac:dyDescent="0.2">
      <c r="C151" s="112"/>
      <c r="D151" s="112"/>
      <c r="E151" s="112">
        <v>1.2488322244711938</v>
      </c>
      <c r="F151" s="112">
        <v>0.35529815053630875</v>
      </c>
      <c r="G151" s="112">
        <v>10.359602327190212</v>
      </c>
      <c r="H151" s="112">
        <v>43.240079278706972</v>
      </c>
      <c r="I151" s="112">
        <v>0.94356264580051108</v>
      </c>
      <c r="J151" s="112">
        <v>9.5978374624568552</v>
      </c>
      <c r="K151" s="112">
        <v>41.578604565754489</v>
      </c>
      <c r="L151" s="112">
        <v>16.568718688918274</v>
      </c>
      <c r="M151" s="112">
        <v>6.4592797969779827</v>
      </c>
    </row>
    <row r="152" spans="2:13" x14ac:dyDescent="0.2">
      <c r="B152" s="112" t="s">
        <v>1009</v>
      </c>
      <c r="C152" s="112"/>
      <c r="D152" s="112" t="s">
        <v>4</v>
      </c>
      <c r="E152" s="132">
        <f t="shared" ref="E152:J152" si="36">AVERAGE(E146:E151)</f>
        <v>1</v>
      </c>
      <c r="F152" s="132">
        <f t="shared" si="36"/>
        <v>0.34464787644529543</v>
      </c>
      <c r="G152" s="132">
        <f t="shared" si="36"/>
        <v>10.272566946245332</v>
      </c>
      <c r="H152" s="132">
        <f t="shared" si="36"/>
        <v>43.297630089762471</v>
      </c>
      <c r="I152" s="132">
        <f t="shared" si="36"/>
        <v>14.448967147566288</v>
      </c>
      <c r="J152" s="132">
        <f t="shared" si="36"/>
        <v>3.3778387326021515</v>
      </c>
      <c r="K152" s="132">
        <f>AVERAGE(K146:K151)</f>
        <v>53.667045994256569</v>
      </c>
      <c r="L152" s="132">
        <f>AVERAGE(L146:L151)</f>
        <v>86.053676773286156</v>
      </c>
      <c r="M152" s="132">
        <f>AVERAGE(M146:M151)</f>
        <v>31.203557287384047</v>
      </c>
    </row>
    <row r="153" spans="2:13" x14ac:dyDescent="0.2">
      <c r="B153" s="112" t="s">
        <v>1002</v>
      </c>
      <c r="C153" s="112"/>
      <c r="D153" s="112" t="s">
        <v>5</v>
      </c>
      <c r="E153" s="112">
        <f t="shared" ref="E153:J153" si="37">STDEVA(E146:E151)/2.24</f>
        <v>0.23528095406093708</v>
      </c>
      <c r="F153" s="112">
        <f t="shared" si="37"/>
        <v>0.17641770260753495</v>
      </c>
      <c r="G153" s="112">
        <f t="shared" si="37"/>
        <v>2.3000292549993415</v>
      </c>
      <c r="H153" s="112">
        <f t="shared" si="37"/>
        <v>30.90124801168561</v>
      </c>
      <c r="I153" s="112">
        <f t="shared" si="37"/>
        <v>12.823207198393607</v>
      </c>
      <c r="J153" s="112">
        <f t="shared" si="37"/>
        <v>1.5063425207409502</v>
      </c>
      <c r="K153" s="112">
        <f>STDEVA(K146:K151)/2.24</f>
        <v>16.938064759778488</v>
      </c>
      <c r="L153" s="112">
        <f>STDEVA(L146:L151)/2.24</f>
        <v>48.273741241169866</v>
      </c>
      <c r="M153" s="112">
        <f>STDEVA(M146:M151)/2.24</f>
        <v>16.455096975368907</v>
      </c>
    </row>
  </sheetData>
  <mergeCells count="12">
    <mergeCell ref="C3:J3"/>
    <mergeCell ref="C17:J17"/>
    <mergeCell ref="C30:J30"/>
    <mergeCell ref="C43:J43"/>
    <mergeCell ref="C118:J118"/>
    <mergeCell ref="C144:J144"/>
    <mergeCell ref="C56:J56"/>
    <mergeCell ref="C69:J69"/>
    <mergeCell ref="C82:J82"/>
    <mergeCell ref="C95:J95"/>
    <mergeCell ref="C107:J107"/>
    <mergeCell ref="C131:J131"/>
  </mergeCells>
  <phoneticPr fontId="7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F155"/>
  <sheetViews>
    <sheetView topLeftCell="C1" zoomScaleNormal="100" workbookViewId="0">
      <selection activeCell="G9" sqref="G9"/>
    </sheetView>
  </sheetViews>
  <sheetFormatPr defaultRowHeight="15" x14ac:dyDescent="0.25"/>
  <cols>
    <col min="1" max="4" width="9.140625" style="75"/>
    <col min="5" max="13" width="6.85546875" style="75" customWidth="1"/>
    <col min="15" max="18" width="9.140625" style="75"/>
    <col min="19" max="19" width="9.5703125" style="75" bestFit="1" customWidth="1"/>
    <col min="20" max="20" width="10.5703125" style="75" bestFit="1" customWidth="1"/>
    <col min="21" max="21" width="18.140625" style="75" customWidth="1"/>
    <col min="22" max="22" width="13" style="75" customWidth="1"/>
    <col min="23" max="23" width="9.140625" style="75"/>
    <col min="24" max="24" width="9.28515625" style="75" bestFit="1" customWidth="1"/>
    <col min="25" max="16384" width="9.140625" style="75"/>
  </cols>
  <sheetData>
    <row r="2" spans="3:30" ht="56.25" x14ac:dyDescent="0.2">
      <c r="C2" s="75" t="s">
        <v>40</v>
      </c>
      <c r="D2" s="75" t="s">
        <v>41</v>
      </c>
      <c r="E2" s="131" t="s">
        <v>42</v>
      </c>
      <c r="F2" s="131" t="s">
        <v>44</v>
      </c>
      <c r="G2" s="131" t="s">
        <v>46</v>
      </c>
      <c r="H2" s="131" t="s">
        <v>43</v>
      </c>
      <c r="I2" s="131" t="s">
        <v>45</v>
      </c>
      <c r="J2" s="131" t="s">
        <v>47</v>
      </c>
      <c r="K2" s="131" t="s">
        <v>85</v>
      </c>
      <c r="L2" s="131" t="s">
        <v>86</v>
      </c>
      <c r="M2" s="131" t="s">
        <v>87</v>
      </c>
      <c r="N2" s="75"/>
    </row>
    <row r="3" spans="3:30" ht="11.25" x14ac:dyDescent="0.2">
      <c r="C3" s="112"/>
      <c r="D3" s="112" t="s">
        <v>0</v>
      </c>
      <c r="E3" s="112">
        <v>2.8209072601552591E-2</v>
      </c>
      <c r="F3" s="112">
        <v>0.50688616815255505</v>
      </c>
      <c r="G3" s="112">
        <v>1.0194603083646123</v>
      </c>
      <c r="H3" s="112">
        <v>14.101782278748868</v>
      </c>
      <c r="I3" s="112">
        <v>12.97628590470541</v>
      </c>
      <c r="J3" s="112">
        <v>9.7509414075991003</v>
      </c>
      <c r="K3" s="112">
        <v>2.6370515242913148</v>
      </c>
      <c r="L3" s="112">
        <v>95.144143744356427</v>
      </c>
      <c r="M3" s="112">
        <v>147.68426149887156</v>
      </c>
      <c r="N3" s="75"/>
      <c r="V3" s="75" t="s">
        <v>88</v>
      </c>
      <c r="W3" s="75" t="s">
        <v>89</v>
      </c>
      <c r="X3" s="75" t="s">
        <v>90</v>
      </c>
      <c r="Y3" s="75" t="s">
        <v>91</v>
      </c>
      <c r="Z3" s="75" t="s">
        <v>92</v>
      </c>
      <c r="AA3" s="75" t="s">
        <v>93</v>
      </c>
      <c r="AB3" s="75" t="s">
        <v>95</v>
      </c>
      <c r="AC3" s="75" t="s">
        <v>94</v>
      </c>
      <c r="AD3" s="75" t="s">
        <v>136</v>
      </c>
    </row>
    <row r="4" spans="3:30" ht="11.25" x14ac:dyDescent="0.2">
      <c r="C4" s="112"/>
      <c r="D4" s="112"/>
      <c r="E4" s="112">
        <v>0.10209789789019434</v>
      </c>
      <c r="F4" s="112">
        <v>0.77798034190563048</v>
      </c>
      <c r="G4" s="112">
        <v>1.0265512155702796</v>
      </c>
      <c r="H4" s="112">
        <v>0.45939453726349289</v>
      </c>
      <c r="I4" s="112">
        <v>40.901556976272936</v>
      </c>
      <c r="J4" s="112">
        <v>9.9502563981458607</v>
      </c>
      <c r="K4" s="112">
        <v>0.33853054592851878</v>
      </c>
      <c r="L4" s="112">
        <v>2.74995890367954</v>
      </c>
      <c r="M4" s="112">
        <v>65.643550145198773</v>
      </c>
      <c r="N4" s="75"/>
      <c r="V4" s="75" t="s">
        <v>96</v>
      </c>
      <c r="W4" s="75" t="s">
        <v>97</v>
      </c>
      <c r="X4" s="75" t="s">
        <v>98</v>
      </c>
      <c r="Y4" s="75" t="s">
        <v>99</v>
      </c>
      <c r="Z4" s="75" t="s">
        <v>100</v>
      </c>
      <c r="AA4" s="75" t="s">
        <v>101</v>
      </c>
      <c r="AB4" s="75" t="s">
        <v>103</v>
      </c>
      <c r="AC4" s="75" t="s">
        <v>102</v>
      </c>
      <c r="AD4" s="75" t="s">
        <v>137</v>
      </c>
    </row>
    <row r="5" spans="3:30" ht="11.25" x14ac:dyDescent="0.2">
      <c r="C5" s="112"/>
      <c r="D5" s="112"/>
      <c r="E5" s="112">
        <v>2.0218060900921744</v>
      </c>
      <c r="F5" s="112">
        <v>0.68605876669773602</v>
      </c>
      <c r="G5" s="112">
        <v>4.6680033830254217</v>
      </c>
      <c r="H5" s="112">
        <v>1.1682069539547348</v>
      </c>
      <c r="I5" s="112">
        <v>3.2893570263854479</v>
      </c>
      <c r="J5" s="112">
        <v>1.3220764522839425</v>
      </c>
      <c r="K5" s="112">
        <v>0.17135384089490094</v>
      </c>
      <c r="L5" s="112">
        <v>9.4222663982431794</v>
      </c>
      <c r="M5" s="112">
        <v>164.85330142177401</v>
      </c>
      <c r="N5" s="75"/>
      <c r="V5" s="75" t="s">
        <v>104</v>
      </c>
      <c r="W5" s="75" t="s">
        <v>105</v>
      </c>
      <c r="X5" s="75" t="s">
        <v>106</v>
      </c>
      <c r="Y5" s="75" t="s">
        <v>107</v>
      </c>
      <c r="Z5" s="75" t="s">
        <v>108</v>
      </c>
      <c r="AA5" s="75" t="s">
        <v>109</v>
      </c>
      <c r="AB5" s="75" t="s">
        <v>111</v>
      </c>
      <c r="AC5" s="75" t="s">
        <v>110</v>
      </c>
      <c r="AD5" s="75" t="s">
        <v>138</v>
      </c>
    </row>
    <row r="6" spans="3:30" ht="11.25" x14ac:dyDescent="0.2">
      <c r="C6" s="112"/>
      <c r="D6" s="112"/>
      <c r="E6" s="112">
        <v>0.48133300377892474</v>
      </c>
      <c r="F6" s="112">
        <v>1.21908936122906E-2</v>
      </c>
      <c r="G6" s="112">
        <v>8.6114812028235104</v>
      </c>
      <c r="H6" s="112">
        <v>0.40550893452204406</v>
      </c>
      <c r="I6" s="112">
        <v>1.1956586790047254</v>
      </c>
      <c r="J6" s="112">
        <v>17.229204598181077</v>
      </c>
      <c r="K6" s="112">
        <v>0.28558622205737078</v>
      </c>
      <c r="L6" s="112">
        <v>3.477889228759663</v>
      </c>
      <c r="M6" s="112">
        <v>41.213325355443502</v>
      </c>
      <c r="N6" s="75"/>
      <c r="T6" s="110"/>
      <c r="V6" s="75" t="s">
        <v>112</v>
      </c>
      <c r="W6" s="75" t="s">
        <v>113</v>
      </c>
      <c r="X6" s="75" t="s">
        <v>114</v>
      </c>
      <c r="Y6" s="75" t="s">
        <v>115</v>
      </c>
      <c r="Z6" s="75" t="s">
        <v>116</v>
      </c>
      <c r="AA6" s="75" t="s">
        <v>117</v>
      </c>
      <c r="AB6" s="75" t="s">
        <v>119</v>
      </c>
      <c r="AC6" s="75" t="s">
        <v>118</v>
      </c>
      <c r="AD6" s="75" t="s">
        <v>139</v>
      </c>
    </row>
    <row r="7" spans="3:30" ht="11.25" x14ac:dyDescent="0.2">
      <c r="C7" s="112"/>
      <c r="D7" s="112"/>
      <c r="E7" s="112">
        <v>2.192847685880178</v>
      </c>
      <c r="F7" s="112">
        <v>0.92824714469785086</v>
      </c>
      <c r="G7" s="112">
        <v>5.8758262632564557</v>
      </c>
      <c r="H7" s="112">
        <v>6.1669947315097291</v>
      </c>
      <c r="I7" s="112">
        <v>0.79708506748480445</v>
      </c>
      <c r="J7" s="112">
        <v>1.4169664570020601</v>
      </c>
      <c r="K7" s="112">
        <v>0.68628520393961834</v>
      </c>
      <c r="L7" s="112">
        <v>14.781105911738651</v>
      </c>
      <c r="M7" s="112">
        <v>334.63338460095969</v>
      </c>
      <c r="N7" s="75"/>
      <c r="V7" s="75" t="s">
        <v>120</v>
      </c>
      <c r="W7" s="75" t="s">
        <v>121</v>
      </c>
      <c r="X7" s="75" t="s">
        <v>122</v>
      </c>
      <c r="Y7" s="75" t="s">
        <v>123</v>
      </c>
      <c r="Z7" s="75" t="s">
        <v>124</v>
      </c>
      <c r="AA7" s="75" t="s">
        <v>125</v>
      </c>
      <c r="AB7" s="75" t="s">
        <v>127</v>
      </c>
      <c r="AC7" s="75" t="s">
        <v>126</v>
      </c>
      <c r="AD7" s="75" t="s">
        <v>140</v>
      </c>
    </row>
    <row r="8" spans="3:30" ht="11.25" x14ac:dyDescent="0.2">
      <c r="C8" s="112"/>
      <c r="D8" s="112"/>
      <c r="E8" s="112">
        <v>1.1737062497569761</v>
      </c>
      <c r="F8" s="112">
        <v>0.10116160252567299</v>
      </c>
      <c r="G8" s="112">
        <v>2.0032433261030498</v>
      </c>
      <c r="H8" s="112">
        <v>8.8134064799008627</v>
      </c>
      <c r="I8" s="112">
        <v>2.1950885297577098</v>
      </c>
      <c r="J8" s="112">
        <v>1.8439577582540436</v>
      </c>
      <c r="K8" s="112">
        <v>0.13066393088737399</v>
      </c>
      <c r="L8" s="112">
        <v>0.26823878033492277</v>
      </c>
      <c r="M8" s="112">
        <v>15.122685715266206</v>
      </c>
      <c r="N8" s="75"/>
      <c r="V8" s="75" t="s">
        <v>128</v>
      </c>
      <c r="W8" s="75" t="s">
        <v>129</v>
      </c>
      <c r="X8" s="75" t="s">
        <v>130</v>
      </c>
      <c r="Y8" s="75" t="s">
        <v>131</v>
      </c>
      <c r="Z8" s="75" t="s">
        <v>132</v>
      </c>
      <c r="AA8" s="75" t="s">
        <v>133</v>
      </c>
      <c r="AB8" s="75" t="s">
        <v>135</v>
      </c>
      <c r="AC8" s="75" t="s">
        <v>134</v>
      </c>
      <c r="AD8" s="75" t="s">
        <v>141</v>
      </c>
    </row>
    <row r="9" spans="3:30" ht="11.25" x14ac:dyDescent="0.2">
      <c r="C9" s="139" t="s">
        <v>40</v>
      </c>
      <c r="D9" s="139" t="s">
        <v>4</v>
      </c>
      <c r="E9" s="140">
        <f t="shared" ref="E9:M9" si="0">AVERAGE(E3:E8)</f>
        <v>1</v>
      </c>
      <c r="F9" s="140">
        <f>AVERAGE(F3:F8)</f>
        <v>0.50208748626528932</v>
      </c>
      <c r="G9" s="140">
        <f>AVERAGE(G3:G8)</f>
        <v>3.8674276165238886</v>
      </c>
      <c r="H9" s="140">
        <f>AVERAGE(H3:H8)</f>
        <v>5.1858823193166215</v>
      </c>
      <c r="I9" s="140">
        <f>AVERAGE(I3:I8)</f>
        <v>10.225838697268506</v>
      </c>
      <c r="J9" s="140">
        <f t="shared" si="0"/>
        <v>6.918900511911013</v>
      </c>
      <c r="K9" s="140">
        <f t="shared" si="0"/>
        <v>0.70824521133318286</v>
      </c>
      <c r="L9" s="140">
        <f t="shared" si="0"/>
        <v>20.973933827852065</v>
      </c>
      <c r="M9" s="140">
        <f t="shared" si="0"/>
        <v>128.19175145625229</v>
      </c>
      <c r="N9" s="75"/>
      <c r="T9" s="110"/>
    </row>
    <row r="10" spans="3:30" ht="12" thickBot="1" x14ac:dyDescent="0.25">
      <c r="C10" s="112" t="s">
        <v>1001</v>
      </c>
      <c r="D10" s="112" t="s">
        <v>5</v>
      </c>
      <c r="E10" s="112">
        <f t="shared" ref="E10:M10" si="1">STDEVA(E3:E8)/2.24</f>
        <v>0.4243076778329018</v>
      </c>
      <c r="F10" s="112">
        <f>STDEVA(F3:F8)/2.24</f>
        <v>0.1661215383052943</v>
      </c>
      <c r="G10" s="112">
        <f>STDEVA(G3:G8)/2.24</f>
        <v>1.3663531265093027</v>
      </c>
      <c r="H10" s="112">
        <f>STDEVA(H3:H8)/2.24</f>
        <v>2.4851933735933378</v>
      </c>
      <c r="I10" s="112">
        <f>STDEVA(I3:I8)/2.24</f>
        <v>7.006562169248622</v>
      </c>
      <c r="J10" s="112">
        <f t="shared" si="1"/>
        <v>2.8991245101215219</v>
      </c>
      <c r="K10" s="112">
        <f t="shared" si="1"/>
        <v>0.43088836457511404</v>
      </c>
      <c r="L10" s="112">
        <f t="shared" si="1"/>
        <v>16.390633144431298</v>
      </c>
      <c r="M10" s="112">
        <f t="shared" si="1"/>
        <v>52.292895380924229</v>
      </c>
      <c r="N10" s="75"/>
    </row>
    <row r="11" spans="3:30" ht="11.25" x14ac:dyDescent="0.2">
      <c r="C11" s="144" t="s">
        <v>1013</v>
      </c>
      <c r="D11" s="145">
        <v>0.3</v>
      </c>
      <c r="E11" s="145"/>
      <c r="F11" s="145">
        <f>TTEST(E3:E8,F3:F8,1,1)</f>
        <v>0.11424060096204167</v>
      </c>
      <c r="G11" s="146">
        <f>TTEST(E3:E8,G3:G8,1,1)</f>
        <v>2.7659366576883664E-2</v>
      </c>
      <c r="H11" s="145"/>
      <c r="I11" s="147">
        <f>TTEST(H3:H8,I3:I8,1,1)</f>
        <v>0.25802607521032239</v>
      </c>
      <c r="J11" s="148">
        <f>TTEST(H3:H8,J3:J8,1,1)</f>
        <v>0.33581570982622311</v>
      </c>
      <c r="K11" s="145"/>
      <c r="L11" s="149">
        <f>TTEST(K3:K8,L3:L8,1,1)</f>
        <v>0.11187644263693153</v>
      </c>
      <c r="M11" s="150">
        <f>TTEST(K3:K8,M3:M8,1,1)</f>
        <v>2.2142903143746746E-2</v>
      </c>
      <c r="N11" s="75"/>
    </row>
    <row r="12" spans="3:30" ht="12" thickBot="1" x14ac:dyDescent="0.25">
      <c r="C12" s="151"/>
      <c r="D12" s="152">
        <v>30</v>
      </c>
      <c r="E12" s="152"/>
      <c r="F12" s="153">
        <f>TTEST(E3:E8,G3:G8,1,1)</f>
        <v>2.7659366576883664E-2</v>
      </c>
      <c r="G12" s="153">
        <f>TTEST(F3:F8,G3:G8,1,1)</f>
        <v>2.4132580643944249E-2</v>
      </c>
      <c r="H12" s="152"/>
      <c r="I12" s="154">
        <f>TTEST(H3:H8,J3:J8,1,1)</f>
        <v>0.33581570982622311</v>
      </c>
      <c r="J12" s="154">
        <f>TTEST(I3:I8,J3:J8,1,1)</f>
        <v>0.30912469725523956</v>
      </c>
      <c r="K12" s="152"/>
      <c r="L12" s="155">
        <f>TTEST(K3:K8,M3:M8,1,1)</f>
        <v>2.2142903143746746E-2</v>
      </c>
      <c r="M12" s="156">
        <f>TTEST(L3:L8,M3:M8,1,1)</f>
        <v>3.5392012457097673E-2</v>
      </c>
      <c r="N12" s="75" t="s">
        <v>1012</v>
      </c>
    </row>
    <row r="13" spans="3:30" ht="11.25" x14ac:dyDescent="0.2"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75"/>
    </row>
    <row r="14" spans="3:30" ht="11.25" x14ac:dyDescent="0.2"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75"/>
    </row>
    <row r="15" spans="3:30" ht="11.25" x14ac:dyDescent="0.2">
      <c r="C15" s="112" t="s">
        <v>40</v>
      </c>
      <c r="D15" s="112" t="s">
        <v>0</v>
      </c>
      <c r="E15" s="112">
        <v>7.7041843191480441E-4</v>
      </c>
      <c r="F15" s="112">
        <v>0.1193218238518409</v>
      </c>
      <c r="G15" s="112">
        <v>0.55420787678103167</v>
      </c>
      <c r="H15" s="112">
        <v>0.31472769553209168</v>
      </c>
      <c r="I15" s="112">
        <v>2.136054110050194</v>
      </c>
      <c r="J15" s="112">
        <v>1.1875820758828226</v>
      </c>
      <c r="K15" s="112">
        <v>1.4685417143031869</v>
      </c>
      <c r="L15" s="112">
        <v>2.856710645021463</v>
      </c>
      <c r="M15" s="112">
        <v>75.538717511142224</v>
      </c>
      <c r="N15" s="75"/>
      <c r="V15" s="75" t="s">
        <v>569</v>
      </c>
      <c r="W15" s="75" t="s">
        <v>570</v>
      </c>
      <c r="X15" s="75" t="s">
        <v>571</v>
      </c>
      <c r="Y15" s="75" t="s">
        <v>572</v>
      </c>
      <c r="Z15" s="75" t="s">
        <v>573</v>
      </c>
      <c r="AA15" s="75" t="s">
        <v>574</v>
      </c>
      <c r="AB15" s="75" t="s">
        <v>575</v>
      </c>
      <c r="AC15" s="75" t="s">
        <v>576</v>
      </c>
      <c r="AD15" s="75" t="s">
        <v>577</v>
      </c>
    </row>
    <row r="16" spans="3:30" ht="11.25" x14ac:dyDescent="0.2">
      <c r="C16" s="112"/>
      <c r="D16" s="112"/>
      <c r="E16" s="112">
        <v>3.8831640989187792</v>
      </c>
      <c r="F16" s="112">
        <v>8.4705215821095303E-2</v>
      </c>
      <c r="G16" s="112">
        <v>2.7951580082499818</v>
      </c>
      <c r="H16" s="112">
        <v>0.11932182385184088</v>
      </c>
      <c r="I16" s="112">
        <v>78.136776825973627</v>
      </c>
      <c r="J16" s="112">
        <v>3.4531902971066142</v>
      </c>
      <c r="K16" s="112">
        <v>103.96904663074859</v>
      </c>
      <c r="L16" s="112">
        <v>0.94444322421512017</v>
      </c>
      <c r="M16" s="112">
        <v>126.19651877569753</v>
      </c>
      <c r="N16" s="75"/>
      <c r="V16" s="75" t="s">
        <v>578</v>
      </c>
      <c r="W16" s="75" t="s">
        <v>571</v>
      </c>
      <c r="X16" s="75" t="s">
        <v>579</v>
      </c>
      <c r="Y16" s="75" t="s">
        <v>580</v>
      </c>
      <c r="Z16" s="75" t="s">
        <v>581</v>
      </c>
      <c r="AA16" s="75" t="s">
        <v>582</v>
      </c>
      <c r="AB16" s="75" t="s">
        <v>583</v>
      </c>
      <c r="AC16" s="75" t="s">
        <v>584</v>
      </c>
      <c r="AD16" s="75" t="s">
        <v>585</v>
      </c>
    </row>
    <row r="17" spans="3:32" ht="11.25" x14ac:dyDescent="0.2">
      <c r="C17" s="112"/>
      <c r="D17" s="112"/>
      <c r="E17" s="112">
        <v>9.6249965905441742E-2</v>
      </c>
      <c r="F17" s="112">
        <v>4.4342437484113331E-2</v>
      </c>
      <c r="G17" s="112">
        <v>0.24365805802845505</v>
      </c>
      <c r="H17" s="112">
        <v>0.71100412740313712</v>
      </c>
      <c r="I17" s="112">
        <v>21.585755852142768</v>
      </c>
      <c r="J17" s="112">
        <v>0.11973607921594985</v>
      </c>
      <c r="K17" s="112">
        <v>13.103544247787655</v>
      </c>
      <c r="L17" s="112">
        <v>8.36257999016693</v>
      </c>
      <c r="M17" s="112">
        <v>229.42178040544465</v>
      </c>
      <c r="N17" s="75"/>
      <c r="T17" s="110"/>
      <c r="V17" s="75" t="s">
        <v>586</v>
      </c>
      <c r="W17" s="75" t="s">
        <v>587</v>
      </c>
      <c r="X17" s="75" t="s">
        <v>588</v>
      </c>
      <c r="Y17" s="75" t="s">
        <v>589</v>
      </c>
      <c r="Z17" s="75" t="s">
        <v>590</v>
      </c>
      <c r="AA17" s="75" t="s">
        <v>591</v>
      </c>
      <c r="AB17" s="75" t="s">
        <v>592</v>
      </c>
      <c r="AC17" s="75" t="s">
        <v>593</v>
      </c>
      <c r="AD17" s="75" t="s">
        <v>594</v>
      </c>
    </row>
    <row r="18" spans="3:32" ht="11.25" x14ac:dyDescent="0.2">
      <c r="C18" s="112"/>
      <c r="D18" s="112"/>
      <c r="E18" s="112">
        <v>1.6096431210767034E-2</v>
      </c>
      <c r="F18" s="112">
        <v>1.1427739570202704</v>
      </c>
      <c r="G18" s="112">
        <v>0.22081962441303535</v>
      </c>
      <c r="H18" s="112">
        <v>0.18529936465862254</v>
      </c>
      <c r="I18" s="112">
        <v>33.453333585206352</v>
      </c>
      <c r="J18" s="112">
        <v>0.56547734104899372</v>
      </c>
      <c r="K18" s="112">
        <v>37.273944938832479</v>
      </c>
      <c r="L18" s="112">
        <v>5.3847777622886364</v>
      </c>
      <c r="M18" s="112">
        <v>6.5053852154894676</v>
      </c>
      <c r="N18" s="75"/>
      <c r="T18" s="110"/>
      <c r="V18" s="75" t="s">
        <v>595</v>
      </c>
      <c r="W18" s="75" t="s">
        <v>596</v>
      </c>
      <c r="X18" s="75" t="s">
        <v>597</v>
      </c>
      <c r="Y18" s="75" t="s">
        <v>598</v>
      </c>
      <c r="Z18" s="75" t="s">
        <v>599</v>
      </c>
      <c r="AA18" s="75" t="s">
        <v>600</v>
      </c>
      <c r="AB18" s="75" t="s">
        <v>601</v>
      </c>
      <c r="AC18" s="75" t="s">
        <v>602</v>
      </c>
      <c r="AD18" s="75" t="s">
        <v>603</v>
      </c>
    </row>
    <row r="19" spans="3:32" ht="11.25" x14ac:dyDescent="0.2">
      <c r="C19" s="112"/>
      <c r="D19" s="112"/>
      <c r="E19" s="112">
        <v>1.6344025304156165</v>
      </c>
      <c r="F19" s="112">
        <v>8.9053206005519941E-2</v>
      </c>
      <c r="G19" s="112">
        <v>0.79401291023982667</v>
      </c>
      <c r="H19" s="112">
        <v>1.769703785273969</v>
      </c>
      <c r="I19" s="112">
        <v>2.9601898633369981</v>
      </c>
      <c r="J19" s="112">
        <v>2.3567292562459791E-2</v>
      </c>
      <c r="K19" s="112">
        <v>160.26323588711566</v>
      </c>
      <c r="L19" s="112">
        <v>4.6909054653790454</v>
      </c>
      <c r="M19" s="112">
        <v>102.57758910314712</v>
      </c>
      <c r="N19" s="75"/>
      <c r="V19" s="75" t="s">
        <v>604</v>
      </c>
      <c r="W19" s="75" t="s">
        <v>605</v>
      </c>
      <c r="X19" s="75" t="s">
        <v>606</v>
      </c>
      <c r="Y19" s="75" t="s">
        <v>607</v>
      </c>
      <c r="Z19" s="75" t="s">
        <v>608</v>
      </c>
      <c r="AA19" s="75" t="s">
        <v>609</v>
      </c>
      <c r="AB19" s="75" t="s">
        <v>610</v>
      </c>
      <c r="AC19" s="75" t="s">
        <v>611</v>
      </c>
      <c r="AD19" s="75" t="s">
        <v>612</v>
      </c>
    </row>
    <row r="20" spans="3:32" ht="11.25" x14ac:dyDescent="0.2">
      <c r="C20" s="112"/>
      <c r="D20" s="112"/>
      <c r="E20" s="112">
        <v>0.3693165551174809</v>
      </c>
      <c r="F20" s="112">
        <v>0.27625522376852912</v>
      </c>
      <c r="G20" s="112">
        <v>1.468316955050414</v>
      </c>
      <c r="H20" s="112">
        <v>1.3177728511710762</v>
      </c>
      <c r="I20" s="112">
        <v>27.625522376852913</v>
      </c>
      <c r="J20" s="112">
        <v>1.5431538734722364E-2</v>
      </c>
      <c r="K20" s="112">
        <v>3.8851401388391897</v>
      </c>
      <c r="L20" s="112">
        <v>0.52587255772773966</v>
      </c>
      <c r="M20" s="112">
        <v>14.149331554836532</v>
      </c>
      <c r="N20" s="75"/>
      <c r="V20" s="75" t="s">
        <v>613</v>
      </c>
      <c r="W20" s="75" t="s">
        <v>614</v>
      </c>
      <c r="X20" s="75" t="s">
        <v>615</v>
      </c>
      <c r="Y20" s="75" t="s">
        <v>616</v>
      </c>
      <c r="Z20" s="75" t="s">
        <v>617</v>
      </c>
      <c r="AA20" s="75" t="s">
        <v>618</v>
      </c>
      <c r="AB20" s="75" t="s">
        <v>619</v>
      </c>
      <c r="AC20" s="75" t="s">
        <v>620</v>
      </c>
      <c r="AD20" s="75" t="s">
        <v>621</v>
      </c>
    </row>
    <row r="21" spans="3:32" ht="11.25" x14ac:dyDescent="0.2">
      <c r="C21" s="139" t="s">
        <v>40</v>
      </c>
      <c r="D21" s="139" t="s">
        <v>4</v>
      </c>
      <c r="E21" s="140">
        <f t="shared" ref="E21:M21" si="2">AVERAGE(E15:E20)</f>
        <v>1.0000000000000002</v>
      </c>
      <c r="F21" s="140">
        <f t="shared" si="2"/>
        <v>0.29274197732522816</v>
      </c>
      <c r="G21" s="140">
        <f t="shared" si="2"/>
        <v>1.012695572127124</v>
      </c>
      <c r="H21" s="140">
        <f t="shared" si="2"/>
        <v>0.73630494131512292</v>
      </c>
      <c r="I21" s="140">
        <f t="shared" si="2"/>
        <v>27.649605435593809</v>
      </c>
      <c r="J21" s="140">
        <f t="shared" si="2"/>
        <v>0.89416410409192704</v>
      </c>
      <c r="K21" s="140">
        <f t="shared" si="2"/>
        <v>53.327242259604454</v>
      </c>
      <c r="L21" s="140">
        <f t="shared" si="2"/>
        <v>3.7942149407998227</v>
      </c>
      <c r="M21" s="140">
        <f t="shared" si="2"/>
        <v>92.398220427626256</v>
      </c>
      <c r="N21" s="75"/>
      <c r="S21" s="110"/>
    </row>
    <row r="22" spans="3:32" ht="12" thickBot="1" x14ac:dyDescent="0.25">
      <c r="C22" s="112" t="s">
        <v>1002</v>
      </c>
      <c r="D22" s="112" t="s">
        <v>5</v>
      </c>
      <c r="E22" s="112">
        <f t="shared" ref="E22:M22" si="3">STDEVA(E15:E20)/2.24</f>
        <v>0.68860513892177211</v>
      </c>
      <c r="F22" s="112">
        <f t="shared" si="3"/>
        <v>0.18933745399990062</v>
      </c>
      <c r="G22" s="112">
        <f t="shared" si="3"/>
        <v>0.44019226601501171</v>
      </c>
      <c r="H22" s="112">
        <f t="shared" si="3"/>
        <v>0.30071270299462194</v>
      </c>
      <c r="I22" s="112">
        <f t="shared" si="3"/>
        <v>12.435928154414432</v>
      </c>
      <c r="J22" s="112">
        <f t="shared" si="3"/>
        <v>0.59469221180458953</v>
      </c>
      <c r="K22" s="112">
        <f t="shared" si="3"/>
        <v>28.93835235061945</v>
      </c>
      <c r="L22" s="112">
        <f t="shared" si="3"/>
        <v>1.3226056275042253</v>
      </c>
      <c r="M22" s="112">
        <f t="shared" si="3"/>
        <v>36.708326568763354</v>
      </c>
      <c r="N22" s="75"/>
    </row>
    <row r="23" spans="3:32" ht="11.25" x14ac:dyDescent="0.2">
      <c r="C23" s="144"/>
      <c r="D23" s="145"/>
      <c r="E23" s="145"/>
      <c r="F23" s="147">
        <f>TTEST(E15:E20,F15:F20,1,1)</f>
        <v>0.182363739240955</v>
      </c>
      <c r="G23" s="148">
        <f>TTEST(E15:E20,G15:G20,1,1)</f>
        <v>0.48582697791991108</v>
      </c>
      <c r="H23" s="147"/>
      <c r="I23" s="147">
        <f>TTEST(H15:H20,I15:I20,1,1)</f>
        <v>3.3331816284450581E-2</v>
      </c>
      <c r="J23" s="148">
        <f>TTEST(H15:H20,J15:J20,1,1)</f>
        <v>0.42101084770071767</v>
      </c>
      <c r="K23" s="147"/>
      <c r="L23" s="148">
        <f>TTEST(K15:K20,L15:L20,1,1)</f>
        <v>6.0548353002095476E-2</v>
      </c>
      <c r="M23" s="157">
        <f>TTEST(K15:K20,M15:M20,1,1)</f>
        <v>0.18675767642251492</v>
      </c>
      <c r="N23" s="75"/>
    </row>
    <row r="24" spans="3:32" ht="12" thickBot="1" x14ac:dyDescent="0.25">
      <c r="C24" s="151"/>
      <c r="D24" s="152"/>
      <c r="E24" s="152"/>
      <c r="F24" s="154">
        <f>TTEST(E15:E20,G15:G20,1,1)</f>
        <v>0.48582697791991108</v>
      </c>
      <c r="G24" s="154">
        <f>TTEST(F15:F20,G15:G20,1,1)</f>
        <v>0.10124933872656706</v>
      </c>
      <c r="H24" s="154"/>
      <c r="I24" s="154">
        <f>TTEST(H15:H20,J15:J20,1,1)</f>
        <v>0.42101084770071767</v>
      </c>
      <c r="J24" s="154">
        <f>TTEST(I15:I20,J15:J20,1,1)</f>
        <v>2.9199809407026503E-2</v>
      </c>
      <c r="K24" s="154"/>
      <c r="L24" s="158">
        <f>TTEST(K15:K20,M15:M20,1,1)</f>
        <v>0.18675767642251492</v>
      </c>
      <c r="M24" s="159">
        <f>TTEST(L15:L20,M15:M20,1,1)</f>
        <v>2.1600792040282601E-2</v>
      </c>
      <c r="N24" s="75"/>
    </row>
    <row r="25" spans="3:32" ht="11.25" x14ac:dyDescent="0.2"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75"/>
    </row>
    <row r="26" spans="3:32" ht="11.25" x14ac:dyDescent="0.2">
      <c r="C26" s="112" t="s">
        <v>50</v>
      </c>
      <c r="D26" s="112" t="s">
        <v>0</v>
      </c>
      <c r="E26" s="112">
        <v>0.13220345112348339</v>
      </c>
      <c r="F26" s="112">
        <v>0.24670036298646816</v>
      </c>
      <c r="G26" s="112">
        <v>0.4493169582521</v>
      </c>
      <c r="H26" s="112">
        <v>286.19045450136963</v>
      </c>
      <c r="I26" s="112">
        <v>23.463287461084306</v>
      </c>
      <c r="J26" s="112">
        <v>29.231706618552945</v>
      </c>
      <c r="K26" s="112">
        <v>82.96988082908311</v>
      </c>
      <c r="L26" s="112">
        <v>1754.6633307637858</v>
      </c>
      <c r="M26" s="112">
        <v>1361.5061245744043</v>
      </c>
      <c r="N26" s="75"/>
      <c r="W26" s="137"/>
      <c r="X26" s="75" t="s">
        <v>142</v>
      </c>
      <c r="Y26" s="75" t="s">
        <v>143</v>
      </c>
      <c r="Z26" s="75" t="s">
        <v>144</v>
      </c>
      <c r="AA26" s="75" t="s">
        <v>145</v>
      </c>
      <c r="AB26" s="75" t="s">
        <v>146</v>
      </c>
      <c r="AC26" s="75" t="s">
        <v>147</v>
      </c>
      <c r="AD26" s="75" t="s">
        <v>148</v>
      </c>
      <c r="AE26" s="75" t="s">
        <v>149</v>
      </c>
      <c r="AF26" s="75" t="s">
        <v>150</v>
      </c>
    </row>
    <row r="27" spans="3:32" ht="11.25" x14ac:dyDescent="0.2">
      <c r="C27" s="112"/>
      <c r="D27" s="112"/>
      <c r="E27" s="112">
        <v>4.1689611654172121E-2</v>
      </c>
      <c r="F27" s="112">
        <v>4.0742684550148657E-2</v>
      </c>
      <c r="G27" s="112">
        <v>4.1814167546674001</v>
      </c>
      <c r="H27" s="112">
        <v>4.66162109214432</v>
      </c>
      <c r="I27" s="112">
        <v>41.758747072377922</v>
      </c>
      <c r="J27" s="112">
        <v>5.6294098139719022</v>
      </c>
      <c r="K27" s="112">
        <v>60.701067928354227</v>
      </c>
      <c r="L27" s="112">
        <v>513.78206747725505</v>
      </c>
      <c r="M27" s="112">
        <v>184.60532687358946</v>
      </c>
      <c r="N27" s="75"/>
      <c r="W27" s="137"/>
      <c r="X27" s="75" t="s">
        <v>151</v>
      </c>
      <c r="Y27" s="75" t="s">
        <v>152</v>
      </c>
      <c r="Z27" s="75" t="s">
        <v>153</v>
      </c>
      <c r="AA27" s="75" t="s">
        <v>154</v>
      </c>
      <c r="AB27" s="75" t="s">
        <v>155</v>
      </c>
      <c r="AC27" s="75" t="s">
        <v>156</v>
      </c>
      <c r="AD27" s="75" t="s">
        <v>157</v>
      </c>
      <c r="AE27" s="75" t="s">
        <v>158</v>
      </c>
      <c r="AF27" s="75" t="s">
        <v>159</v>
      </c>
    </row>
    <row r="28" spans="3:32" ht="11.25" x14ac:dyDescent="0.2">
      <c r="C28" s="112"/>
      <c r="D28" s="112"/>
      <c r="E28" s="112">
        <v>1.9599702328276325</v>
      </c>
      <c r="F28" s="112">
        <v>0.69616544339845676</v>
      </c>
      <c r="G28" s="112">
        <v>1.0280761786542203</v>
      </c>
      <c r="H28" s="112">
        <v>65.837230489720099</v>
      </c>
      <c r="I28" s="112">
        <v>66.75628397817286</v>
      </c>
      <c r="J28" s="112">
        <v>0.20889237591692561</v>
      </c>
      <c r="K28" s="112">
        <v>188.44532796486359</v>
      </c>
      <c r="L28" s="112">
        <v>110.17784587297531</v>
      </c>
      <c r="M28" s="112">
        <v>1312.8710029039753</v>
      </c>
      <c r="N28" s="75"/>
      <c r="W28" s="137"/>
      <c r="X28" s="75" t="s">
        <v>160</v>
      </c>
      <c r="Y28" s="75" t="s">
        <v>161</v>
      </c>
      <c r="Z28" s="75" t="s">
        <v>162</v>
      </c>
      <c r="AA28" s="75" t="s">
        <v>163</v>
      </c>
      <c r="AB28" s="75" t="s">
        <v>164</v>
      </c>
      <c r="AC28" s="75" t="s">
        <v>165</v>
      </c>
      <c r="AD28" s="75" t="s">
        <v>166</v>
      </c>
      <c r="AE28" s="75" t="s">
        <v>167</v>
      </c>
      <c r="AF28" s="75" t="s">
        <v>168</v>
      </c>
    </row>
    <row r="29" spans="3:32" ht="11.25" x14ac:dyDescent="0.2">
      <c r="C29" s="112"/>
      <c r="D29" s="112"/>
      <c r="E29" s="112">
        <v>1.0614355151025883</v>
      </c>
      <c r="F29" s="112">
        <v>0.31340226801851523</v>
      </c>
      <c r="G29" s="112">
        <v>2.5949310444738112</v>
      </c>
      <c r="H29" s="112">
        <v>125.15687664374501</v>
      </c>
      <c r="I29" s="112">
        <v>1.5165906603545867</v>
      </c>
      <c r="J29" s="112">
        <v>87.415083377106328</v>
      </c>
      <c r="K29" s="112">
        <v>702.54844079019188</v>
      </c>
      <c r="L29" s="112">
        <v>878.44506104271147</v>
      </c>
      <c r="M29" s="112">
        <v>51.51665669430438</v>
      </c>
      <c r="N29" s="75"/>
      <c r="W29" s="137"/>
      <c r="X29" s="75" t="s">
        <v>169</v>
      </c>
      <c r="Y29" s="75" t="s">
        <v>170</v>
      </c>
      <c r="Z29" s="75" t="s">
        <v>171</v>
      </c>
      <c r="AA29" s="75" t="s">
        <v>172</v>
      </c>
      <c r="AB29" s="75" t="s">
        <v>173</v>
      </c>
      <c r="AC29" s="75" t="s">
        <v>174</v>
      </c>
      <c r="AD29" s="75" t="s">
        <v>175</v>
      </c>
      <c r="AE29" s="75" t="s">
        <v>176</v>
      </c>
      <c r="AF29" s="75" t="s">
        <v>177</v>
      </c>
    </row>
    <row r="30" spans="3:32" ht="11.25" x14ac:dyDescent="0.2">
      <c r="C30" s="112"/>
      <c r="D30" s="112"/>
      <c r="E30" s="112">
        <v>2.7814395348631953</v>
      </c>
      <c r="F30" s="112">
        <v>0.99501438943752762</v>
      </c>
      <c r="G30" s="112">
        <v>4.0655082218808269</v>
      </c>
      <c r="H30" s="112">
        <v>531.44874722585382</v>
      </c>
      <c r="I30" s="112">
        <v>6.3189635035613617E-2</v>
      </c>
      <c r="J30" s="112">
        <v>14.37840502450991</v>
      </c>
      <c r="K30" s="112">
        <v>541.4055983252473</v>
      </c>
      <c r="L30" s="112">
        <v>96.959381067440717</v>
      </c>
      <c r="M30" s="112">
        <v>418.29173075119962</v>
      </c>
      <c r="N30" s="75"/>
      <c r="S30" s="110"/>
      <c r="W30" s="137"/>
      <c r="X30" s="75" t="s">
        <v>178</v>
      </c>
      <c r="Y30" s="75" t="s">
        <v>179</v>
      </c>
      <c r="Z30" s="75" t="s">
        <v>180</v>
      </c>
      <c r="AA30" s="75" t="s">
        <v>181</v>
      </c>
      <c r="AB30" s="75" t="s">
        <v>182</v>
      </c>
      <c r="AC30" s="75" t="s">
        <v>183</v>
      </c>
      <c r="AD30" s="75" t="s">
        <v>184</v>
      </c>
      <c r="AE30" s="75" t="s">
        <v>185</v>
      </c>
      <c r="AF30" s="75" t="s">
        <v>186</v>
      </c>
    </row>
    <row r="31" spans="3:32" ht="11.25" x14ac:dyDescent="0.2">
      <c r="C31" s="112"/>
      <c r="D31" s="112"/>
      <c r="E31" s="112">
        <v>2.3261654428928306E-2</v>
      </c>
      <c r="F31" s="112">
        <v>0.33467478001035378</v>
      </c>
      <c r="G31" s="112">
        <v>1.2446659228226455</v>
      </c>
      <c r="H31" s="112">
        <v>4.6310463753364965</v>
      </c>
      <c r="I31" s="112">
        <v>1.1137127413830648</v>
      </c>
      <c r="J31" s="112">
        <v>65.259215528371328</v>
      </c>
      <c r="K31" s="112">
        <v>64.529779403294967</v>
      </c>
      <c r="L31" s="112">
        <v>416.14159415033657</v>
      </c>
      <c r="M31" s="112">
        <v>489.54129610406414</v>
      </c>
      <c r="N31" s="75"/>
      <c r="W31" s="137"/>
      <c r="X31" s="75" t="s">
        <v>187</v>
      </c>
      <c r="Y31" s="75" t="s">
        <v>188</v>
      </c>
      <c r="Z31" s="75" t="s">
        <v>189</v>
      </c>
      <c r="AA31" s="75" t="s">
        <v>190</v>
      </c>
      <c r="AB31" s="75" t="s">
        <v>191</v>
      </c>
      <c r="AC31" s="75" t="s">
        <v>192</v>
      </c>
      <c r="AD31" s="75" t="s">
        <v>193</v>
      </c>
      <c r="AE31" s="75" t="s">
        <v>194</v>
      </c>
      <c r="AF31" s="75" t="s">
        <v>195</v>
      </c>
    </row>
    <row r="32" spans="3:32" ht="11.25" x14ac:dyDescent="0.2">
      <c r="C32" s="139" t="s">
        <v>1003</v>
      </c>
      <c r="D32" s="139" t="s">
        <v>4</v>
      </c>
      <c r="E32" s="140">
        <f t="shared" ref="E32:M32" si="4">AVERAGE(E26:E31)</f>
        <v>1</v>
      </c>
      <c r="F32" s="140">
        <f>AVERAGE(F26:F31)</f>
        <v>0.43778332140024495</v>
      </c>
      <c r="G32" s="140">
        <f>AVERAGE(G26:G31)</f>
        <v>2.2606525134585005</v>
      </c>
      <c r="H32" s="140">
        <f>AVERAGE(H26:H31)</f>
        <v>169.65432938802823</v>
      </c>
      <c r="I32" s="140">
        <f>AVERAGE(I26:I31)</f>
        <v>22.445301924734725</v>
      </c>
      <c r="J32" s="140">
        <f t="shared" si="4"/>
        <v>33.687118789738221</v>
      </c>
      <c r="K32" s="140">
        <f t="shared" si="4"/>
        <v>273.43334920683918</v>
      </c>
      <c r="L32" s="140">
        <f t="shared" si="4"/>
        <v>628.36154672908413</v>
      </c>
      <c r="M32" s="140">
        <f t="shared" si="4"/>
        <v>636.3886896502562</v>
      </c>
      <c r="N32" s="75"/>
      <c r="S32" s="110"/>
    </row>
    <row r="33" spans="3:32" ht="12" thickBot="1" x14ac:dyDescent="0.25">
      <c r="C33" s="112" t="s">
        <v>1001</v>
      </c>
      <c r="D33" s="112" t="s">
        <v>5</v>
      </c>
      <c r="E33" s="112">
        <f t="shared" ref="E33:M33" si="5">STDEVA(E26:E31)/2.24</f>
        <v>0.51771439816705822</v>
      </c>
      <c r="F33" s="112">
        <f>STDEVA(F26:F31)/2.24</f>
        <v>0.15432794434462796</v>
      </c>
      <c r="G33" s="112">
        <f>STDEVA(G26:G31)/2.24</f>
        <v>0.71682003535347982</v>
      </c>
      <c r="H33" s="112">
        <f>STDEVA(H26:H31)/2.24</f>
        <v>91.857852828253016</v>
      </c>
      <c r="I33" s="112">
        <f>STDEVA(I26:I31)/2.24</f>
        <v>12.195780140201048</v>
      </c>
      <c r="J33" s="112">
        <f t="shared" si="5"/>
        <v>15.700322622623574</v>
      </c>
      <c r="K33" s="112">
        <f t="shared" si="5"/>
        <v>124.41571185898376</v>
      </c>
      <c r="L33" s="112">
        <f t="shared" si="5"/>
        <v>278.09066284341367</v>
      </c>
      <c r="M33" s="112">
        <f t="shared" si="5"/>
        <v>252.43848677876338</v>
      </c>
      <c r="N33" s="75"/>
    </row>
    <row r="34" spans="3:32" ht="11.25" x14ac:dyDescent="0.2">
      <c r="C34" s="160"/>
      <c r="D34" s="147"/>
      <c r="E34" s="147"/>
      <c r="F34" s="147">
        <f>TTEST(E26:E31,F26:F31,1,1)</f>
        <v>8.1835866945607114E-2</v>
      </c>
      <c r="G34" s="148">
        <f>TTEST(E26:E31,G26:G31,1,1)</f>
        <v>6.2472517551168096E-2</v>
      </c>
      <c r="H34" s="147"/>
      <c r="I34" s="147">
        <f>TTEST(H26:H31,I26:I31,1,1)</f>
        <v>7.9662921278671694E-2</v>
      </c>
      <c r="J34" s="148">
        <f>TTEST(H26:H31,J26:J31,1,1)</f>
        <v>9.1318947930873612E-2</v>
      </c>
      <c r="K34" s="147"/>
      <c r="L34" s="148">
        <f>TTEST(K26:K31,L26:L31,1,1)</f>
        <v>0.14103933311488565</v>
      </c>
      <c r="M34" s="157">
        <f>TTEST(K26:K31,M26:M31,1,1)</f>
        <v>0.14190835163898563</v>
      </c>
      <c r="N34" s="75"/>
    </row>
    <row r="35" spans="3:32" ht="12" thickBot="1" x14ac:dyDescent="0.25">
      <c r="C35" s="161"/>
      <c r="D35" s="154"/>
      <c r="E35" s="154"/>
      <c r="F35" s="154">
        <f>TTEST(E26:E31,G26:G31,1,1)</f>
        <v>6.2472517551168096E-2</v>
      </c>
      <c r="G35" s="154">
        <f>TTEST(F26:F31,G26:G31,1,1)</f>
        <v>1.9258001018299234E-2</v>
      </c>
      <c r="H35" s="154"/>
      <c r="I35" s="154">
        <f>TTEST(H26:H31,J26:J31,1,1)</f>
        <v>9.1318947930873612E-2</v>
      </c>
      <c r="J35" s="154">
        <f>TTEST(I26:I31,J26:J31,1,1)</f>
        <v>0.32694872145735132</v>
      </c>
      <c r="K35" s="154"/>
      <c r="L35" s="158">
        <f>TTEST(K26:K31,M26:M31,1,1)</f>
        <v>0.14190835163898563</v>
      </c>
      <c r="M35" s="159">
        <f>TTEST(L26:L31,M26:M31,1,1)</f>
        <v>0.48944906368752134</v>
      </c>
      <c r="N35" s="75"/>
    </row>
    <row r="36" spans="3:32" ht="11.25" x14ac:dyDescent="0.2">
      <c r="C36" s="112"/>
      <c r="D36" s="112"/>
      <c r="E36" s="112"/>
      <c r="F36" s="141"/>
      <c r="G36" s="141"/>
      <c r="H36" s="141"/>
      <c r="I36" s="141"/>
      <c r="J36" s="141"/>
      <c r="K36" s="141"/>
      <c r="L36" s="141"/>
      <c r="M36" s="141"/>
      <c r="N36" s="75"/>
    </row>
    <row r="37" spans="3:32" ht="11.25" x14ac:dyDescent="0.2">
      <c r="C37" s="112" t="s">
        <v>50</v>
      </c>
      <c r="D37" s="112" t="s">
        <v>0</v>
      </c>
      <c r="E37" s="112">
        <v>0.89647061603038469</v>
      </c>
      <c r="F37" s="141">
        <v>18.437554730177723</v>
      </c>
      <c r="G37" s="141">
        <v>3.9360639803601674E-2</v>
      </c>
      <c r="H37" s="141">
        <v>4.3388965862221625</v>
      </c>
      <c r="I37" s="141">
        <v>5.2682660389100846</v>
      </c>
      <c r="J37" s="141">
        <v>0.33737514232051191</v>
      </c>
      <c r="K37" s="141">
        <v>105.73500342982945</v>
      </c>
      <c r="L37" s="141">
        <v>6.7022096968975138</v>
      </c>
      <c r="M37" s="141">
        <v>84.981057200034996</v>
      </c>
      <c r="N37" s="75"/>
      <c r="X37" s="75" t="s">
        <v>622</v>
      </c>
      <c r="Y37" s="75" t="s">
        <v>623</v>
      </c>
      <c r="Z37" s="75" t="s">
        <v>624</v>
      </c>
      <c r="AA37" s="75" t="s">
        <v>625</v>
      </c>
      <c r="AB37" s="75" t="s">
        <v>626</v>
      </c>
      <c r="AC37" s="75" t="s">
        <v>627</v>
      </c>
      <c r="AD37" s="75" t="s">
        <v>628</v>
      </c>
      <c r="AE37" s="75" t="s">
        <v>629</v>
      </c>
      <c r="AF37" s="75" t="s">
        <v>630</v>
      </c>
    </row>
    <row r="38" spans="3:32" ht="11.25" x14ac:dyDescent="0.2">
      <c r="C38" s="112"/>
      <c r="D38" s="112"/>
      <c r="E38" s="112">
        <v>0.55157578879452962</v>
      </c>
      <c r="F38" s="141">
        <v>7.0358202092945445</v>
      </c>
      <c r="G38" s="141">
        <v>5.8242177119931016E-2</v>
      </c>
      <c r="H38" s="141">
        <v>11.816453030622222</v>
      </c>
      <c r="I38" s="141">
        <v>177.58035751782418</v>
      </c>
      <c r="J38" s="141">
        <v>0.98100214848738265</v>
      </c>
      <c r="K38" s="141">
        <v>14.620647182449019</v>
      </c>
      <c r="L38" s="141">
        <v>8.4999890179360804</v>
      </c>
      <c r="M38" s="141">
        <v>19.846224024906771</v>
      </c>
      <c r="N38" s="75"/>
      <c r="X38" s="75" t="s">
        <v>631</v>
      </c>
      <c r="Y38" s="75" t="s">
        <v>632</v>
      </c>
      <c r="Z38" s="75" t="s">
        <v>633</v>
      </c>
      <c r="AA38" s="75" t="s">
        <v>634</v>
      </c>
      <c r="AB38" s="75" t="s">
        <v>635</v>
      </c>
      <c r="AC38" s="75" t="s">
        <v>636</v>
      </c>
      <c r="AD38" s="75" t="s">
        <v>637</v>
      </c>
      <c r="AE38" s="75" t="s">
        <v>638</v>
      </c>
      <c r="AF38" s="75" t="s">
        <v>639</v>
      </c>
    </row>
    <row r="39" spans="3:32" ht="11.25" x14ac:dyDescent="0.2">
      <c r="C39" s="112"/>
      <c r="D39" s="112"/>
      <c r="E39" s="112">
        <v>0</v>
      </c>
      <c r="F39" s="141">
        <v>0.18694156025177638</v>
      </c>
      <c r="G39" s="141">
        <v>0.25092683268439808</v>
      </c>
      <c r="H39" s="141">
        <v>15.970396223920245</v>
      </c>
      <c r="I39" s="141">
        <v>12.837818827158987</v>
      </c>
      <c r="J39" s="141">
        <v>4.3539601439782727</v>
      </c>
      <c r="K39" s="141">
        <v>283.5904639396814</v>
      </c>
      <c r="L39" s="141">
        <v>12.115749965149432</v>
      </c>
      <c r="M39" s="141">
        <v>29.024490486827382</v>
      </c>
      <c r="N39" s="75"/>
      <c r="X39" s="75">
        <v>0</v>
      </c>
      <c r="Y39" s="75" t="s">
        <v>640</v>
      </c>
      <c r="Z39" s="75" t="s">
        <v>641</v>
      </c>
      <c r="AA39" s="75" t="s">
        <v>642</v>
      </c>
      <c r="AB39" s="75" t="s">
        <v>643</v>
      </c>
      <c r="AC39" s="75" t="s">
        <v>644</v>
      </c>
      <c r="AD39" s="75" t="s">
        <v>645</v>
      </c>
      <c r="AE39" s="75" t="s">
        <v>646</v>
      </c>
      <c r="AF39" s="75" t="s">
        <v>647</v>
      </c>
    </row>
    <row r="40" spans="3:32" ht="11.25" x14ac:dyDescent="0.2">
      <c r="C40" s="112"/>
      <c r="D40" s="112"/>
      <c r="E40" s="112">
        <v>2.8801004749654822</v>
      </c>
      <c r="F40" s="141">
        <v>1.8886144336096689</v>
      </c>
      <c r="G40" s="141">
        <v>2.293145983883508</v>
      </c>
      <c r="H40" s="141">
        <v>98.178022367515283</v>
      </c>
      <c r="I40" s="141">
        <v>70.338247733455006</v>
      </c>
      <c r="J40" s="141">
        <v>0.33496266030120492</v>
      </c>
      <c r="K40" s="141">
        <v>91.928698502622652</v>
      </c>
      <c r="L40" s="141">
        <v>82.358904762337872</v>
      </c>
      <c r="M40" s="141">
        <v>21.459385749094562</v>
      </c>
      <c r="N40" s="75"/>
      <c r="T40" s="110"/>
      <c r="X40" s="75" t="s">
        <v>648</v>
      </c>
      <c r="Y40" s="75" t="s">
        <v>649</v>
      </c>
      <c r="Z40" s="75" t="s">
        <v>650</v>
      </c>
      <c r="AA40" s="75" t="s">
        <v>651</v>
      </c>
      <c r="AB40" s="75" t="s">
        <v>652</v>
      </c>
      <c r="AC40" s="75" t="s">
        <v>653</v>
      </c>
      <c r="AD40" s="75" t="s">
        <v>654</v>
      </c>
      <c r="AE40" s="75" t="s">
        <v>655</v>
      </c>
      <c r="AF40" s="75" t="s">
        <v>656</v>
      </c>
    </row>
    <row r="41" spans="3:32" ht="11.25" x14ac:dyDescent="0.2">
      <c r="C41" s="112"/>
      <c r="D41" s="112"/>
      <c r="E41" s="112">
        <v>1.2521828409947284</v>
      </c>
      <c r="F41" s="141">
        <v>2.7459934822829211</v>
      </c>
      <c r="G41" s="141">
        <v>0.57130307537048508</v>
      </c>
      <c r="H41" s="141">
        <v>164.44664607773834</v>
      </c>
      <c r="I41" s="141">
        <v>15.426385900008762</v>
      </c>
      <c r="J41" s="141">
        <v>1.2454880299617341</v>
      </c>
      <c r="K41" s="141">
        <v>6.867086360275529</v>
      </c>
      <c r="L41" s="141">
        <v>2.1191912341744401</v>
      </c>
      <c r="M41" s="141">
        <v>21.934344555636311</v>
      </c>
      <c r="N41" s="75"/>
      <c r="X41" s="75" t="s">
        <v>657</v>
      </c>
      <c r="Y41" s="75" t="s">
        <v>658</v>
      </c>
      <c r="Z41" s="75" t="s">
        <v>659</v>
      </c>
      <c r="AA41" s="75" t="s">
        <v>660</v>
      </c>
      <c r="AB41" s="75" t="s">
        <v>661</v>
      </c>
      <c r="AC41" s="75" t="s">
        <v>662</v>
      </c>
      <c r="AD41" s="75" t="s">
        <v>663</v>
      </c>
      <c r="AE41" s="75" t="s">
        <v>664</v>
      </c>
      <c r="AF41" s="75" t="s">
        <v>665</v>
      </c>
    </row>
    <row r="42" spans="3:32" ht="11.25" x14ac:dyDescent="0.2">
      <c r="C42" s="112"/>
      <c r="D42" s="112"/>
      <c r="E42" s="112">
        <v>0.41967027921487515</v>
      </c>
      <c r="F42" s="141">
        <v>5.0227310002553986</v>
      </c>
      <c r="G42" s="141">
        <v>7.605671306476169</v>
      </c>
      <c r="H42" s="141">
        <v>79.162568512711118</v>
      </c>
      <c r="I42" s="141">
        <v>55.25004100280939</v>
      </c>
      <c r="J42" s="141">
        <v>0.11314104979987359</v>
      </c>
      <c r="K42" s="141">
        <v>360.5922807460102</v>
      </c>
      <c r="L42" s="141">
        <v>168.87259675364564</v>
      </c>
      <c r="M42" s="141">
        <v>0.90156084172687889</v>
      </c>
      <c r="N42" s="75"/>
      <c r="X42" s="75" t="s">
        <v>666</v>
      </c>
      <c r="Y42" s="75" t="s">
        <v>667</v>
      </c>
      <c r="Z42" s="75" t="s">
        <v>668</v>
      </c>
      <c r="AA42" s="75" t="s">
        <v>669</v>
      </c>
      <c r="AB42" s="75" t="s">
        <v>670</v>
      </c>
      <c r="AC42" s="75" t="s">
        <v>671</v>
      </c>
      <c r="AD42" s="75" t="s">
        <v>672</v>
      </c>
      <c r="AE42" s="75" t="s">
        <v>673</v>
      </c>
      <c r="AF42" s="75" t="s">
        <v>674</v>
      </c>
    </row>
    <row r="43" spans="3:32" ht="11.25" x14ac:dyDescent="0.2">
      <c r="C43" s="112" t="s">
        <v>1003</v>
      </c>
      <c r="D43" s="112" t="s">
        <v>4</v>
      </c>
      <c r="E43" s="132">
        <f t="shared" ref="E43:M43" si="6">AVERAGE(E37:E42)</f>
        <v>1</v>
      </c>
      <c r="F43" s="142">
        <f t="shared" si="6"/>
        <v>5.8862759026453384</v>
      </c>
      <c r="G43" s="142">
        <f t="shared" si="6"/>
        <v>1.8031083358896822</v>
      </c>
      <c r="H43" s="142">
        <f t="shared" si="6"/>
        <v>62.318830466454891</v>
      </c>
      <c r="I43" s="142">
        <f t="shared" si="6"/>
        <v>56.116852836694399</v>
      </c>
      <c r="J43" s="142">
        <f t="shared" si="6"/>
        <v>1.2276548624748298</v>
      </c>
      <c r="K43" s="142">
        <f t="shared" si="6"/>
        <v>143.88903002681138</v>
      </c>
      <c r="L43" s="142">
        <f t="shared" si="6"/>
        <v>46.778106905023492</v>
      </c>
      <c r="M43" s="142">
        <f t="shared" si="6"/>
        <v>29.691177143037816</v>
      </c>
      <c r="N43" s="75"/>
    </row>
    <row r="44" spans="3:32" ht="12" thickBot="1" x14ac:dyDescent="0.25">
      <c r="C44" s="112" t="s">
        <v>1002</v>
      </c>
      <c r="D44" s="112" t="s">
        <v>5</v>
      </c>
      <c r="E44" s="112">
        <f t="shared" ref="E44:M44" si="7">STDEVA(E37:E42)/2.24</f>
        <v>0.4529417368945664</v>
      </c>
      <c r="F44" s="141">
        <f t="shared" si="7"/>
        <v>2.9472864346719212</v>
      </c>
      <c r="G44" s="141">
        <f t="shared" si="7"/>
        <v>1.3241984933550452</v>
      </c>
      <c r="H44" s="141">
        <f t="shared" si="7"/>
        <v>28.276959163208996</v>
      </c>
      <c r="I44" s="141">
        <f t="shared" si="7"/>
        <v>28.980573622799852</v>
      </c>
      <c r="J44" s="141">
        <f t="shared" si="7"/>
        <v>0.71055326948588005</v>
      </c>
      <c r="K44" s="141">
        <f t="shared" si="7"/>
        <v>65.037066047022222</v>
      </c>
      <c r="L44" s="141">
        <f t="shared" si="7"/>
        <v>29.907547281093457</v>
      </c>
      <c r="M44" s="141">
        <f t="shared" si="7"/>
        <v>12.801079494860442</v>
      </c>
      <c r="N44" s="75"/>
    </row>
    <row r="45" spans="3:32" ht="11.25" x14ac:dyDescent="0.2">
      <c r="C45" s="144"/>
      <c r="D45" s="145"/>
      <c r="E45" s="145"/>
      <c r="F45" s="147">
        <f>TTEST(E37:E42,F37:F42,1,1)</f>
        <v>6.925431289963746E-2</v>
      </c>
      <c r="G45" s="148">
        <f>TTEST(E37:E42,G37:G42,1,1)</f>
        <v>0.27985035443894413</v>
      </c>
      <c r="H45" s="147"/>
      <c r="I45" s="147">
        <f>TTEST(H37:H42,I37:I42,1,1)</f>
        <v>0.44305212712933867</v>
      </c>
      <c r="J45" s="148">
        <f>TTEST(H37:H42,J37:J42,1,1)</f>
        <v>3.2917278042621789E-2</v>
      </c>
      <c r="K45" s="147"/>
      <c r="L45" s="148">
        <f>TTEST(K37:K42,L37:L42,1,1)</f>
        <v>4.45760338235065E-2</v>
      </c>
      <c r="M45" s="157">
        <f>TTEST(K37:K42,M37:M42,1,1)</f>
        <v>6.6405376544419525E-2</v>
      </c>
      <c r="N45" s="75"/>
    </row>
    <row r="46" spans="3:32" ht="12" thickBot="1" x14ac:dyDescent="0.25">
      <c r="C46" s="151"/>
      <c r="D46" s="152"/>
      <c r="E46" s="152"/>
      <c r="F46" s="154">
        <f>TTEST(E37:E42,G37:G42,1,1)</f>
        <v>0.27985035443894413</v>
      </c>
      <c r="G46" s="154">
        <f>TTEST(F37:F42,G37:G42,1,1)</f>
        <v>0.12610693543652324</v>
      </c>
      <c r="H46" s="154"/>
      <c r="I46" s="154">
        <f>TTEST(H37:H42,J37:J42,1,1)</f>
        <v>3.2917278042621789E-2</v>
      </c>
      <c r="J46" s="154">
        <f>TTEST(I37:I42,J37:J42,1,1)</f>
        <v>4.735966104534084E-2</v>
      </c>
      <c r="K46" s="154"/>
      <c r="L46" s="158">
        <f>TTEST(K37:K42,M37:M42,1,1)</f>
        <v>6.6405376544419525E-2</v>
      </c>
      <c r="M46" s="159">
        <f>TTEST(L37:L42,M37:M42,1,1)</f>
        <v>0.32380821021111855</v>
      </c>
      <c r="N46" s="75"/>
    </row>
    <row r="47" spans="3:32" ht="11.25" x14ac:dyDescent="0.2"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75"/>
    </row>
    <row r="48" spans="3:32" ht="11.25" x14ac:dyDescent="0.2">
      <c r="C48" s="112" t="s">
        <v>50</v>
      </c>
      <c r="D48" s="112" t="s">
        <v>0</v>
      </c>
      <c r="E48" s="112">
        <v>4.0146348814884287E-3</v>
      </c>
      <c r="F48" s="112">
        <v>3.8356856764448488</v>
      </c>
      <c r="G48" s="112">
        <v>10.052514419374667</v>
      </c>
      <c r="H48" s="112">
        <v>5.5769815586299734</v>
      </c>
      <c r="I48" s="112">
        <v>11.400190415625472</v>
      </c>
      <c r="J48" s="112">
        <v>6.1453045106038822</v>
      </c>
      <c r="K48" s="112">
        <v>54.999178073590805</v>
      </c>
      <c r="L48" s="112">
        <v>5.0478884670535145</v>
      </c>
      <c r="M48" s="112">
        <v>92.302663436794731</v>
      </c>
      <c r="N48" s="75"/>
      <c r="X48" s="75" t="s">
        <v>196</v>
      </c>
      <c r="Y48" s="75" t="s">
        <v>197</v>
      </c>
      <c r="Z48" s="75" t="s">
        <v>198</v>
      </c>
      <c r="AA48" s="75" t="s">
        <v>199</v>
      </c>
      <c r="AB48" s="75" t="s">
        <v>200</v>
      </c>
      <c r="AC48" s="75" t="s">
        <v>201</v>
      </c>
      <c r="AD48" s="75" t="s">
        <v>202</v>
      </c>
      <c r="AE48" s="75" t="s">
        <v>203</v>
      </c>
      <c r="AF48" s="75" t="s">
        <v>204</v>
      </c>
    </row>
    <row r="49" spans="3:32" ht="11.25" x14ac:dyDescent="0.2">
      <c r="C49" s="112"/>
      <c r="D49" s="112"/>
      <c r="E49" s="112">
        <v>1.2963762545191506</v>
      </c>
      <c r="F49" s="112">
        <v>9.975164895901624E-2</v>
      </c>
      <c r="G49" s="112">
        <v>32.145075620329116</v>
      </c>
      <c r="H49" s="112">
        <v>0.56623957942896586</v>
      </c>
      <c r="I49" s="112">
        <v>12.60358936688381</v>
      </c>
      <c r="J49" s="112">
        <v>7.6878669427695829</v>
      </c>
      <c r="K49" s="112">
        <v>5.8889164989019873</v>
      </c>
      <c r="L49" s="112">
        <v>36.674291686018279</v>
      </c>
      <c r="M49" s="112">
        <v>5.1284023550936535</v>
      </c>
      <c r="N49" s="75"/>
      <c r="X49" s="75" t="s">
        <v>205</v>
      </c>
      <c r="Y49" s="75" t="s">
        <v>206</v>
      </c>
      <c r="Z49" s="75" t="s">
        <v>207</v>
      </c>
      <c r="AA49" s="75" t="s">
        <v>208</v>
      </c>
      <c r="AB49" s="75" t="s">
        <v>209</v>
      </c>
      <c r="AC49" s="75" t="s">
        <v>210</v>
      </c>
      <c r="AD49" s="75" t="s">
        <v>211</v>
      </c>
      <c r="AE49" s="75" t="s">
        <v>212</v>
      </c>
      <c r="AF49" s="75" t="s">
        <v>213</v>
      </c>
    </row>
    <row r="50" spans="3:32" ht="11.25" x14ac:dyDescent="0.2">
      <c r="C50" s="112"/>
      <c r="D50" s="112"/>
      <c r="E50" s="112">
        <v>2.4578831684522528E-4</v>
      </c>
      <c r="F50" s="112">
        <v>1.2181909420922559</v>
      </c>
      <c r="G50" s="112">
        <v>3.8895503996249352</v>
      </c>
      <c r="H50" s="112">
        <v>1.2918911334023226</v>
      </c>
      <c r="I50" s="112">
        <v>9.3616819705578926</v>
      </c>
      <c r="J50" s="112">
        <v>104.29198658195739</v>
      </c>
      <c r="K50" s="112">
        <v>74.091669058443529</v>
      </c>
      <c r="L50" s="112">
        <v>2.0069612010830276</v>
      </c>
      <c r="M50" s="112">
        <v>0.40247388042425297</v>
      </c>
      <c r="N50" s="75"/>
      <c r="X50" s="75" t="s">
        <v>214</v>
      </c>
      <c r="Y50" s="75" t="s">
        <v>215</v>
      </c>
      <c r="Z50" s="75" t="s">
        <v>216</v>
      </c>
      <c r="AA50" s="75" t="s">
        <v>217</v>
      </c>
      <c r="AB50" s="75" t="s">
        <v>218</v>
      </c>
      <c r="AC50" s="75" t="s">
        <v>219</v>
      </c>
      <c r="AD50" s="75" t="s">
        <v>220</v>
      </c>
      <c r="AE50" s="75" t="s">
        <v>221</v>
      </c>
      <c r="AF50" s="75" t="s">
        <v>222</v>
      </c>
    </row>
    <row r="51" spans="3:32" ht="11.25" x14ac:dyDescent="0.2">
      <c r="C51" s="112"/>
      <c r="D51" s="112"/>
      <c r="E51" s="112">
        <v>0.42580241383330991</v>
      </c>
      <c r="F51" s="112">
        <v>12.309484930871319</v>
      </c>
      <c r="G51" s="112">
        <v>13.917334778777734</v>
      </c>
      <c r="H51" s="112">
        <v>0.49982137338030841</v>
      </c>
      <c r="I51" s="112">
        <v>47.15976095480007</v>
      </c>
      <c r="J51" s="112">
        <v>139.53512259138446</v>
      </c>
      <c r="K51" s="112">
        <v>270.70279916262365</v>
      </c>
      <c r="L51" s="112">
        <v>110.17784587297531</v>
      </c>
      <c r="M51" s="112">
        <v>2.2804735684695534</v>
      </c>
      <c r="N51" s="75"/>
      <c r="T51" s="110"/>
      <c r="X51" s="75" t="s">
        <v>223</v>
      </c>
      <c r="Y51" s="75" t="s">
        <v>224</v>
      </c>
      <c r="Z51" s="75" t="s">
        <v>225</v>
      </c>
      <c r="AA51" s="75" t="s">
        <v>226</v>
      </c>
      <c r="AB51" s="75" t="s">
        <v>227</v>
      </c>
      <c r="AC51" s="75" t="s">
        <v>228</v>
      </c>
      <c r="AD51" s="75" t="s">
        <v>229</v>
      </c>
      <c r="AE51" s="75" t="s">
        <v>167</v>
      </c>
      <c r="AF51" s="75" t="s">
        <v>230</v>
      </c>
    </row>
    <row r="52" spans="3:32" ht="11.25" x14ac:dyDescent="0.2">
      <c r="C52" s="112"/>
      <c r="D52" s="112"/>
      <c r="E52" s="112">
        <v>4.270735352883813</v>
      </c>
      <c r="F52" s="112">
        <v>2.5049120182817144</v>
      </c>
      <c r="G52" s="112">
        <v>31.605165605273974</v>
      </c>
      <c r="H52" s="112">
        <v>0.81010884196706656</v>
      </c>
      <c r="I52" s="112">
        <v>62.87804689297203</v>
      </c>
      <c r="J52" s="112">
        <v>1.4091341067164631</v>
      </c>
      <c r="K52" s="112">
        <v>5.3647756066984558</v>
      </c>
      <c r="L52" s="112">
        <v>27.451408157584734</v>
      </c>
      <c r="M52" s="112">
        <v>3.9966991927021165</v>
      </c>
      <c r="N52" s="75"/>
      <c r="X52" s="75" t="s">
        <v>231</v>
      </c>
      <c r="Y52" s="75" t="s">
        <v>232</v>
      </c>
      <c r="Z52" s="75" t="s">
        <v>233</v>
      </c>
      <c r="AA52" s="75" t="s">
        <v>234</v>
      </c>
      <c r="AB52" s="75" t="s">
        <v>235</v>
      </c>
      <c r="AC52" s="75" t="s">
        <v>236</v>
      </c>
      <c r="AD52" s="75" t="s">
        <v>237</v>
      </c>
      <c r="AE52" s="75" t="s">
        <v>238</v>
      </c>
      <c r="AF52" s="75" t="s">
        <v>239</v>
      </c>
    </row>
    <row r="53" spans="3:32" ht="11.25" x14ac:dyDescent="0.2">
      <c r="C53" s="112"/>
      <c r="D53" s="112"/>
      <c r="E53" s="112">
        <v>2.8255555653922547E-3</v>
      </c>
      <c r="F53" s="112">
        <v>2.6432406018579508E-2</v>
      </c>
      <c r="G53" s="112">
        <v>9.6760037041204097</v>
      </c>
      <c r="H53" s="112">
        <v>2.0376190439957425</v>
      </c>
      <c r="I53" s="112">
        <v>17.315953483341509</v>
      </c>
      <c r="J53" s="112">
        <v>10.169415097826064</v>
      </c>
      <c r="K53" s="112">
        <v>138.82323591680509</v>
      </c>
      <c r="L53" s="112">
        <v>19.07402405868595</v>
      </c>
      <c r="M53" s="112">
        <v>281.95547650046353</v>
      </c>
      <c r="N53" s="75"/>
      <c r="X53" s="75" t="s">
        <v>240</v>
      </c>
      <c r="Y53" s="75" t="s">
        <v>241</v>
      </c>
      <c r="Z53" s="75" t="s">
        <v>242</v>
      </c>
      <c r="AA53" s="75" t="s">
        <v>243</v>
      </c>
      <c r="AB53" s="75" t="s">
        <v>244</v>
      </c>
      <c r="AC53" s="75" t="s">
        <v>245</v>
      </c>
      <c r="AD53" s="75" t="s">
        <v>246</v>
      </c>
      <c r="AE53" s="75" t="s">
        <v>247</v>
      </c>
      <c r="AF53" s="75" t="s">
        <v>248</v>
      </c>
    </row>
    <row r="54" spans="3:32" ht="11.25" x14ac:dyDescent="0.2">
      <c r="C54" s="112" t="s">
        <v>1004</v>
      </c>
      <c r="D54" s="112" t="s">
        <v>4</v>
      </c>
      <c r="E54" s="132">
        <f t="shared" ref="E54:M54" si="8">AVERAGE(E48:E53)</f>
        <v>1</v>
      </c>
      <c r="F54" s="132">
        <f>AVERAGE(F48:F53)</f>
        <v>3.3324096037779554</v>
      </c>
      <c r="G54" s="132">
        <f>AVERAGE(G48:G53)</f>
        <v>16.880940754583474</v>
      </c>
      <c r="H54" s="132">
        <f>AVERAGE(H48:H53)</f>
        <v>1.7971102551340632</v>
      </c>
      <c r="I54" s="132">
        <f>AVERAGE(I48:I53)</f>
        <v>26.786537180696797</v>
      </c>
      <c r="J54" s="132">
        <f t="shared" si="8"/>
        <v>44.873138305209643</v>
      </c>
      <c r="K54" s="132">
        <f t="shared" si="8"/>
        <v>91.645095719510593</v>
      </c>
      <c r="L54" s="132">
        <f t="shared" si="8"/>
        <v>33.405403240566798</v>
      </c>
      <c r="M54" s="132">
        <f t="shared" si="8"/>
        <v>64.344364822324636</v>
      </c>
      <c r="N54" s="75"/>
    </row>
    <row r="55" spans="3:32" ht="12" thickBot="1" x14ac:dyDescent="0.25">
      <c r="C55" s="112" t="s">
        <v>1005</v>
      </c>
      <c r="D55" s="112" t="s">
        <v>5</v>
      </c>
      <c r="E55" s="112">
        <f t="shared" ref="E55:M55" si="9">STDEVA(E48:E53)/2.24</f>
        <v>0.74971039542404039</v>
      </c>
      <c r="F55" s="112">
        <f>STDEVA(F48:F53)/2.24</f>
        <v>2.0688041768948842</v>
      </c>
      <c r="G55" s="112">
        <f>STDEVA(G48:G53)/2.24</f>
        <v>5.3790264289225611</v>
      </c>
      <c r="H55" s="112">
        <f>STDEVA(H48:H53)/2.24</f>
        <v>0.86502815389748178</v>
      </c>
      <c r="I55" s="112">
        <f>STDEVA(I48:I53)/2.24</f>
        <v>10.079559412610093</v>
      </c>
      <c r="J55" s="112">
        <f t="shared" si="9"/>
        <v>27.131362390458108</v>
      </c>
      <c r="K55" s="112">
        <f t="shared" si="9"/>
        <v>44.970627130580816</v>
      </c>
      <c r="L55" s="112">
        <f t="shared" si="9"/>
        <v>17.785058607162402</v>
      </c>
      <c r="M55" s="112">
        <f t="shared" si="9"/>
        <v>50.200937662700248</v>
      </c>
      <c r="N55" s="75"/>
    </row>
    <row r="56" spans="3:32" ht="11.25" x14ac:dyDescent="0.2">
      <c r="C56" s="144"/>
      <c r="D56" s="145"/>
      <c r="E56" s="145"/>
      <c r="F56" s="147">
        <f>TTEST(E48:E53,F48:F53,1,1)</f>
        <v>0.15612782037337106</v>
      </c>
      <c r="G56" s="148">
        <f>TTEST(E48:E53,G48:G53,1,1)</f>
        <v>7.6073943337716674E-3</v>
      </c>
      <c r="H56" s="147"/>
      <c r="I56" s="147">
        <f>TTEST(H48:H53,I48:I53,1,1)</f>
        <v>2.3971289639710184E-2</v>
      </c>
      <c r="J56" s="148">
        <f>TTEST(H48:H53,J48:J53,1,1)</f>
        <v>7.3494043025214228E-2</v>
      </c>
      <c r="K56" s="147"/>
      <c r="L56" s="148">
        <f>TTEST(K48:K53,L48:L53,1,1)</f>
        <v>5.9671836596832485E-2</v>
      </c>
      <c r="M56" s="157">
        <f>TTEST(K48:K53,M48:M53,1,1)</f>
        <v>0.32394727013615948</v>
      </c>
      <c r="N56" s="75"/>
    </row>
    <row r="57" spans="3:32" ht="12" thickBot="1" x14ac:dyDescent="0.25">
      <c r="C57" s="151"/>
      <c r="D57" s="152"/>
      <c r="E57" s="152"/>
      <c r="F57" s="154">
        <f>TTEST(E48:E53,G48:G53,1,1)</f>
        <v>7.6073943337716674E-3</v>
      </c>
      <c r="G57" s="154">
        <f>TTEST(F48:F53,G48:G53,1,1)</f>
        <v>2.8797219127396384E-2</v>
      </c>
      <c r="H57" s="154"/>
      <c r="I57" s="154">
        <f>TTEST(H48:H53,J48:J53,1,1)</f>
        <v>7.3494043025214228E-2</v>
      </c>
      <c r="J57" s="154">
        <f>TTEST(I48:I53,J48:J53,1,1)</f>
        <v>0.25469510233021408</v>
      </c>
      <c r="K57" s="154"/>
      <c r="L57" s="158">
        <f>TTEST(K48:K53,M48:M53,1,1)</f>
        <v>0.32394727013615948</v>
      </c>
      <c r="M57" s="159">
        <f>TTEST(L48:L53,M48:M53,1,1)</f>
        <v>0.29225156551705023</v>
      </c>
      <c r="N57" s="75"/>
    </row>
    <row r="58" spans="3:32" ht="11.25" x14ac:dyDescent="0.2">
      <c r="C58" s="112"/>
      <c r="D58" s="112"/>
      <c r="E58" s="112"/>
      <c r="F58" s="141"/>
      <c r="G58" s="141"/>
      <c r="H58" s="141"/>
      <c r="I58" s="141"/>
      <c r="J58" s="141"/>
      <c r="K58" s="141"/>
      <c r="L58" s="141"/>
      <c r="M58" s="141"/>
      <c r="N58" s="75"/>
    </row>
    <row r="59" spans="3:32" ht="11.25" x14ac:dyDescent="0.2">
      <c r="C59" s="112" t="s">
        <v>61</v>
      </c>
      <c r="D59" s="112" t="s">
        <v>0</v>
      </c>
      <c r="E59" s="112">
        <v>3.2752777481201223E-3</v>
      </c>
      <c r="F59" s="141">
        <v>4.0581803169554567</v>
      </c>
      <c r="G59" s="141">
        <v>0.58902560331479104</v>
      </c>
      <c r="H59" s="141">
        <v>0.75095824372749054</v>
      </c>
      <c r="I59" s="141">
        <v>3.0018106355916974</v>
      </c>
      <c r="J59" s="141">
        <v>0.63109554919686872</v>
      </c>
      <c r="K59" s="141">
        <v>45.174929607868044</v>
      </c>
      <c r="L59" s="141">
        <v>193.58415665086619</v>
      </c>
      <c r="M59" s="141">
        <v>267.23968681912413</v>
      </c>
      <c r="N59" s="75"/>
      <c r="X59" s="110" t="s">
        <v>675</v>
      </c>
      <c r="Y59" s="110" t="s">
        <v>676</v>
      </c>
      <c r="Z59" s="110" t="s">
        <v>677</v>
      </c>
      <c r="AA59" s="110" t="s">
        <v>678</v>
      </c>
      <c r="AB59" s="110" t="s">
        <v>679</v>
      </c>
      <c r="AC59" s="110" t="s">
        <v>680</v>
      </c>
      <c r="AD59" s="110" t="s">
        <v>681</v>
      </c>
      <c r="AE59" s="110" t="s">
        <v>682</v>
      </c>
      <c r="AF59" s="110" t="s">
        <v>683</v>
      </c>
    </row>
    <row r="60" spans="3:32" ht="11.25" x14ac:dyDescent="0.2">
      <c r="C60" s="112"/>
      <c r="D60" s="112"/>
      <c r="E60" s="112">
        <v>6.0694214210448162E-2</v>
      </c>
      <c r="F60" s="141">
        <v>6.5806194085526819</v>
      </c>
      <c r="G60" s="141">
        <v>0.18567261730070533</v>
      </c>
      <c r="H60" s="141">
        <v>1.26818134904858</v>
      </c>
      <c r="I60" s="141">
        <v>1.4502275919224057</v>
      </c>
      <c r="J60" s="141">
        <v>0.39092802282600259</v>
      </c>
      <c r="K60" s="141">
        <v>6.880304556446597</v>
      </c>
      <c r="L60" s="141">
        <v>1.4064341527836668</v>
      </c>
      <c r="M60" s="141">
        <v>125.91424113188913</v>
      </c>
      <c r="N60" s="75"/>
      <c r="T60" s="110"/>
      <c r="X60" s="110" t="s">
        <v>684</v>
      </c>
      <c r="Y60" s="110" t="s">
        <v>685</v>
      </c>
      <c r="Z60" s="110" t="s">
        <v>686</v>
      </c>
      <c r="AA60" s="110" t="s">
        <v>687</v>
      </c>
      <c r="AB60" s="110" t="s">
        <v>688</v>
      </c>
      <c r="AC60" s="110" t="s">
        <v>689</v>
      </c>
      <c r="AD60" s="110" t="s">
        <v>690</v>
      </c>
      <c r="AE60" s="110" t="s">
        <v>691</v>
      </c>
      <c r="AF60" s="110" t="s">
        <v>692</v>
      </c>
    </row>
    <row r="61" spans="3:32" ht="11.25" x14ac:dyDescent="0.2">
      <c r="C61" s="112"/>
      <c r="D61" s="112"/>
      <c r="E61" s="112">
        <v>0.10229680344092375</v>
      </c>
      <c r="F61" s="141">
        <v>1.5271406806262033</v>
      </c>
      <c r="G61" s="141">
        <v>5.0579239647433939E-4</v>
      </c>
      <c r="H61" s="141">
        <v>24.181519037826749</v>
      </c>
      <c r="I61" s="141">
        <v>0.21034551608066288</v>
      </c>
      <c r="J61" s="141">
        <v>0.31329137441668103</v>
      </c>
      <c r="K61" s="141">
        <v>11.292809181775386</v>
      </c>
      <c r="L61" s="141">
        <v>43.518208480133467</v>
      </c>
      <c r="M61" s="141">
        <v>7.5911618516507406</v>
      </c>
      <c r="N61" s="75"/>
      <c r="X61" s="110" t="s">
        <v>693</v>
      </c>
      <c r="Y61" s="110" t="s">
        <v>694</v>
      </c>
      <c r="Z61" s="110" t="s">
        <v>695</v>
      </c>
      <c r="AA61" s="110" t="s">
        <v>696</v>
      </c>
      <c r="AB61" s="110" t="s">
        <v>697</v>
      </c>
      <c r="AC61" s="110" t="s">
        <v>698</v>
      </c>
      <c r="AD61" s="110" t="s">
        <v>699</v>
      </c>
      <c r="AE61" s="110" t="s">
        <v>700</v>
      </c>
      <c r="AF61" s="110" t="s">
        <v>701</v>
      </c>
    </row>
    <row r="62" spans="3:32" ht="11.25" x14ac:dyDescent="0.2">
      <c r="C62" s="112"/>
      <c r="D62" s="112"/>
      <c r="E62" s="112">
        <v>2.5505934673171224</v>
      </c>
      <c r="F62" s="141">
        <v>0.44160639511035243</v>
      </c>
      <c r="G62" s="141">
        <v>0.45402164075269497</v>
      </c>
      <c r="H62" s="141">
        <v>29.874299293370807</v>
      </c>
      <c r="I62" s="141">
        <v>2.1176558348027541</v>
      </c>
      <c r="J62" s="141">
        <v>2.4040122555228711</v>
      </c>
      <c r="K62" s="141">
        <v>13.87434096824575</v>
      </c>
      <c r="L62" s="141">
        <v>432.42301081235627</v>
      </c>
      <c r="M62" s="141">
        <v>9.9141171290741603</v>
      </c>
      <c r="N62" s="75"/>
      <c r="X62" s="110" t="s">
        <v>702</v>
      </c>
      <c r="Y62" s="110" t="s">
        <v>703</v>
      </c>
      <c r="Z62" s="110" t="s">
        <v>704</v>
      </c>
      <c r="AA62" s="110" t="s">
        <v>705</v>
      </c>
      <c r="AB62" s="110" t="s">
        <v>706</v>
      </c>
      <c r="AC62" s="110" t="s">
        <v>707</v>
      </c>
      <c r="AD62" s="110" t="s">
        <v>708</v>
      </c>
      <c r="AE62" s="110" t="s">
        <v>709</v>
      </c>
      <c r="AF62" s="110" t="s">
        <v>710</v>
      </c>
    </row>
    <row r="63" spans="3:32" ht="11.25" x14ac:dyDescent="0.2">
      <c r="C63" s="112"/>
      <c r="D63" s="112"/>
      <c r="E63" s="112">
        <v>2.4981030127830066</v>
      </c>
      <c r="F63" s="141">
        <v>3.02873318649667</v>
      </c>
      <c r="G63" s="141">
        <v>2.5435434544864424E-2</v>
      </c>
      <c r="H63" s="141">
        <v>5.7391336427939512</v>
      </c>
      <c r="I63" s="141">
        <v>3.6070838735800939</v>
      </c>
      <c r="J63" s="141">
        <v>2.2158408582640829E-2</v>
      </c>
      <c r="K63" s="141">
        <v>39.466529935234384</v>
      </c>
      <c r="L63" s="141">
        <v>635.7556583666659</v>
      </c>
      <c r="M63" s="141">
        <v>16.994318859621259</v>
      </c>
      <c r="N63" s="75"/>
      <c r="X63" s="110" t="s">
        <v>711</v>
      </c>
      <c r="Y63" s="110" t="s">
        <v>712</v>
      </c>
      <c r="Z63" s="110" t="s">
        <v>713</v>
      </c>
      <c r="AA63" s="110" t="s">
        <v>714</v>
      </c>
      <c r="AB63" s="110" t="s">
        <v>715</v>
      </c>
      <c r="AC63" s="110" t="s">
        <v>716</v>
      </c>
      <c r="AD63" s="110" t="s">
        <v>717</v>
      </c>
      <c r="AE63" s="110" t="s">
        <v>718</v>
      </c>
      <c r="AF63" s="110" t="s">
        <v>719</v>
      </c>
    </row>
    <row r="64" spans="3:32" ht="11.25" x14ac:dyDescent="0.2">
      <c r="C64" s="112"/>
      <c r="D64" s="112"/>
      <c r="E64" s="112">
        <v>0.78503722450037849</v>
      </c>
      <c r="F64" s="141">
        <v>2.9361076712630685</v>
      </c>
      <c r="G64" s="141">
        <v>0.13358528196124145</v>
      </c>
      <c r="H64" s="141">
        <v>2.3160593067029498</v>
      </c>
      <c r="I64" s="141">
        <v>2.3488861370104548</v>
      </c>
      <c r="J64" s="141">
        <v>0.75334465650208726</v>
      </c>
      <c r="K64" s="141">
        <v>4.1136777940650235</v>
      </c>
      <c r="L64" s="141">
        <v>0.18135451712633266</v>
      </c>
      <c r="M64" s="141">
        <v>14.981645175709268</v>
      </c>
      <c r="N64" s="75"/>
      <c r="X64" s="110" t="s">
        <v>720</v>
      </c>
      <c r="Y64" s="110" t="s">
        <v>721</v>
      </c>
      <c r="Z64" s="110" t="s">
        <v>722</v>
      </c>
      <c r="AA64" s="110" t="s">
        <v>723</v>
      </c>
      <c r="AB64" s="110" t="s">
        <v>724</v>
      </c>
      <c r="AC64" s="110" t="s">
        <v>725</v>
      </c>
      <c r="AD64" s="110" t="s">
        <v>726</v>
      </c>
      <c r="AE64" s="110" t="s">
        <v>727</v>
      </c>
      <c r="AF64" s="110" t="s">
        <v>728</v>
      </c>
    </row>
    <row r="65" spans="3:32" ht="11.25" x14ac:dyDescent="0.2">
      <c r="C65" s="112" t="s">
        <v>1006</v>
      </c>
      <c r="D65" s="112" t="s">
        <v>4</v>
      </c>
      <c r="E65" s="132">
        <f t="shared" ref="E65:M65" si="10">AVERAGE(E59:E64)</f>
        <v>1</v>
      </c>
      <c r="F65" s="142">
        <f t="shared" si="10"/>
        <v>3.0953979431674057</v>
      </c>
      <c r="G65" s="142">
        <f t="shared" si="10"/>
        <v>0.23137439504512861</v>
      </c>
      <c r="H65" s="142">
        <f t="shared" si="10"/>
        <v>10.688358478911754</v>
      </c>
      <c r="I65" s="142">
        <f t="shared" si="10"/>
        <v>2.1226682648313449</v>
      </c>
      <c r="J65" s="142">
        <f t="shared" si="10"/>
        <v>0.75247171117452527</v>
      </c>
      <c r="K65" s="142">
        <f t="shared" si="10"/>
        <v>20.133765340605866</v>
      </c>
      <c r="L65" s="142">
        <f t="shared" si="10"/>
        <v>217.81147049665529</v>
      </c>
      <c r="M65" s="142">
        <f t="shared" si="10"/>
        <v>73.772528494511448</v>
      </c>
      <c r="N65" s="75"/>
    </row>
    <row r="66" spans="3:32" ht="12" thickBot="1" x14ac:dyDescent="0.25">
      <c r="C66" s="112" t="s">
        <v>1002</v>
      </c>
      <c r="D66" s="112" t="s">
        <v>5</v>
      </c>
      <c r="E66" s="112">
        <f t="shared" ref="E66:M66" si="11">STDEVA(E59:E64)/2.24</f>
        <v>0.54224032056581661</v>
      </c>
      <c r="F66" s="141">
        <f t="shared" si="11"/>
        <v>0.94923725263559311</v>
      </c>
      <c r="G66" s="141">
        <f t="shared" si="11"/>
        <v>0.10655506794238367</v>
      </c>
      <c r="H66" s="141">
        <f t="shared" si="11"/>
        <v>5.7596123185746846</v>
      </c>
      <c r="I66" s="141">
        <f t="shared" si="11"/>
        <v>0.53335549945111604</v>
      </c>
      <c r="J66" s="141">
        <f t="shared" si="11"/>
        <v>0.37876878653010992</v>
      </c>
      <c r="K66" s="141">
        <f t="shared" si="11"/>
        <v>7.8613422771230059</v>
      </c>
      <c r="L66" s="141">
        <f t="shared" si="11"/>
        <v>117.41912796914332</v>
      </c>
      <c r="M66" s="141">
        <f t="shared" si="11"/>
        <v>46.943530937506956</v>
      </c>
      <c r="N66" s="75"/>
    </row>
    <row r="67" spans="3:32" ht="11.25" x14ac:dyDescent="0.2">
      <c r="C67" s="144"/>
      <c r="D67" s="145"/>
      <c r="E67" s="145"/>
      <c r="F67" s="147">
        <f>TTEST(E59:E64,F59:F64,1,1)</f>
        <v>7.2064886912080933E-2</v>
      </c>
      <c r="G67" s="148">
        <f>TTEST(E59:E64,G59:G64,1,1)</f>
        <v>9.5538811558646519E-2</v>
      </c>
      <c r="H67" s="147"/>
      <c r="I67" s="147">
        <f>TTEST(H59:H64,I59:I64,1,1)</f>
        <v>9.0746181019977584E-2</v>
      </c>
      <c r="J67" s="148">
        <f>TTEST(H59:H64,J59:J64,1,1)</f>
        <v>5.3377226765124103E-2</v>
      </c>
      <c r="K67" s="147"/>
      <c r="L67" s="148">
        <f>TTEST(K59:K64,L59:L64,1,1)</f>
        <v>5.6767735781649689E-2</v>
      </c>
      <c r="M67" s="157">
        <f>TTEST(K59:K64,M59:M64,1,1)</f>
        <v>0.11641069950836291</v>
      </c>
      <c r="N67" s="75"/>
    </row>
    <row r="68" spans="3:32" ht="12" thickBot="1" x14ac:dyDescent="0.25">
      <c r="C68" s="151"/>
      <c r="D68" s="152"/>
      <c r="E68" s="152"/>
      <c r="F68" s="154">
        <f>TTEST(E59:E64,G59:G64,1,1)</f>
        <v>9.5538811558646519E-2</v>
      </c>
      <c r="G68" s="154">
        <f>TTEST(F59:F64,G59:G64,1,1)</f>
        <v>1.1017365936479388E-2</v>
      </c>
      <c r="H68" s="154"/>
      <c r="I68" s="154">
        <f>TTEST(H59:H64,J59:J64,1,1)</f>
        <v>5.3377226765124103E-2</v>
      </c>
      <c r="J68" s="154">
        <f>TTEST(I59:I64,J59:J64,1,1)</f>
        <v>3.639565287793458E-2</v>
      </c>
      <c r="K68" s="154"/>
      <c r="L68" s="158">
        <f>TTEST(K59:K64,M59:M64,1,1)</f>
        <v>0.11641069950836291</v>
      </c>
      <c r="M68" s="159">
        <f>TTEST(L59:L64,M59:M64,1,1)</f>
        <v>0.14845922655659288</v>
      </c>
      <c r="N68" s="75"/>
    </row>
    <row r="69" spans="3:32" ht="11.25" x14ac:dyDescent="0.2">
      <c r="C69" s="112"/>
      <c r="D69" s="112"/>
      <c r="E69" s="112"/>
      <c r="F69" s="141"/>
      <c r="G69" s="141"/>
      <c r="H69" s="141"/>
      <c r="I69" s="141"/>
      <c r="J69" s="141"/>
      <c r="K69" s="141"/>
      <c r="L69" s="141"/>
      <c r="M69" s="141"/>
      <c r="N69" s="75"/>
    </row>
    <row r="70" spans="3:32" ht="11.25" x14ac:dyDescent="0.2">
      <c r="C70" s="112"/>
      <c r="D70" s="112" t="s">
        <v>0</v>
      </c>
      <c r="E70" s="112">
        <v>1.2632029856686988E-2</v>
      </c>
      <c r="F70" s="141">
        <v>69.516118774633071</v>
      </c>
      <c r="G70" s="141">
        <v>87.38269104456181</v>
      </c>
      <c r="H70" s="141">
        <v>387.8286654807282</v>
      </c>
      <c r="I70" s="141">
        <v>24.77438169642895</v>
      </c>
      <c r="J70" s="141">
        <v>682.30625441270865</v>
      </c>
      <c r="K70" s="141">
        <v>188.56791097518891</v>
      </c>
      <c r="L70" s="141">
        <v>958.92782701502358</v>
      </c>
      <c r="M70" s="141">
        <v>2480.8411748209219</v>
      </c>
      <c r="N70" s="75"/>
      <c r="X70" s="75" t="s">
        <v>249</v>
      </c>
      <c r="Y70" s="75" t="s">
        <v>250</v>
      </c>
      <c r="Z70" s="75" t="s">
        <v>251</v>
      </c>
      <c r="AA70" s="75" t="s">
        <v>252</v>
      </c>
      <c r="AB70" s="75" t="s">
        <v>253</v>
      </c>
      <c r="AC70" s="75" t="s">
        <v>254</v>
      </c>
      <c r="AD70" s="75" t="s">
        <v>255</v>
      </c>
      <c r="AE70" s="75" t="s">
        <v>256</v>
      </c>
      <c r="AF70" s="75" t="s">
        <v>257</v>
      </c>
    </row>
    <row r="71" spans="3:32" ht="11.25" x14ac:dyDescent="0.2">
      <c r="C71" s="112" t="s">
        <v>55</v>
      </c>
      <c r="D71" s="112"/>
      <c r="E71" s="112">
        <v>1.7092356126824828E-2</v>
      </c>
      <c r="F71" s="141">
        <v>0.2604856189658552</v>
      </c>
      <c r="G71" s="141">
        <v>1600.4652425094414</v>
      </c>
      <c r="H71" s="141">
        <v>119.46509402458146</v>
      </c>
      <c r="I71" s="141">
        <v>2224.5158007882583</v>
      </c>
      <c r="J71" s="141">
        <v>7.0580792575100499</v>
      </c>
      <c r="K71" s="141">
        <v>31.249532996358411</v>
      </c>
      <c r="L71" s="141">
        <v>1969.6322672204728</v>
      </c>
      <c r="M71" s="141">
        <v>372.97471673408393</v>
      </c>
      <c r="N71" s="75"/>
      <c r="X71" s="75" t="s">
        <v>258</v>
      </c>
      <c r="Y71" s="75" t="s">
        <v>259</v>
      </c>
      <c r="Z71" s="75" t="s">
        <v>260</v>
      </c>
      <c r="AA71" s="75" t="s">
        <v>261</v>
      </c>
      <c r="AB71" s="75" t="s">
        <v>262</v>
      </c>
      <c r="AC71" s="75" t="s">
        <v>263</v>
      </c>
      <c r="AD71" s="75" t="s">
        <v>264</v>
      </c>
      <c r="AE71" s="75" t="s">
        <v>265</v>
      </c>
      <c r="AF71" s="75" t="s">
        <v>266</v>
      </c>
    </row>
    <row r="72" spans="3:32" ht="11.25" x14ac:dyDescent="0.2">
      <c r="C72" s="112"/>
      <c r="D72" s="112"/>
      <c r="E72" s="112">
        <v>0.92533467801629232</v>
      </c>
      <c r="F72" s="141">
        <v>110.98921088713364</v>
      </c>
      <c r="G72" s="141">
        <v>92.266270104903271</v>
      </c>
      <c r="H72" s="141">
        <v>315.01476291236207</v>
      </c>
      <c r="I72" s="141">
        <v>219.11643390956564</v>
      </c>
      <c r="J72" s="141">
        <v>7.0825831336522578</v>
      </c>
      <c r="K72" s="141">
        <v>13.383901133868154</v>
      </c>
      <c r="L72" s="141">
        <v>2335.3730339875228</v>
      </c>
      <c r="M72" s="141">
        <v>54.683490182914099</v>
      </c>
      <c r="N72" s="75"/>
      <c r="U72" s="110"/>
      <c r="X72" s="75" t="s">
        <v>267</v>
      </c>
      <c r="Y72" s="75" t="s">
        <v>268</v>
      </c>
      <c r="Z72" s="75" t="s">
        <v>269</v>
      </c>
      <c r="AA72" s="75" t="s">
        <v>270</v>
      </c>
      <c r="AB72" s="75" t="s">
        <v>271</v>
      </c>
      <c r="AC72" s="75" t="s">
        <v>272</v>
      </c>
      <c r="AD72" s="75" t="s">
        <v>273</v>
      </c>
      <c r="AE72" s="75" t="s">
        <v>274</v>
      </c>
      <c r="AF72" s="75" t="s">
        <v>275</v>
      </c>
    </row>
    <row r="73" spans="3:32" ht="11.25" x14ac:dyDescent="0.2">
      <c r="C73" s="112"/>
      <c r="D73" s="112"/>
      <c r="E73" s="112">
        <v>4.6404851103082096</v>
      </c>
      <c r="F73" s="141">
        <v>21.178542658136887</v>
      </c>
      <c r="G73" s="141">
        <v>251.82221749138765</v>
      </c>
      <c r="H73" s="141">
        <v>89.83935287332929</v>
      </c>
      <c r="I73" s="141">
        <v>1639.7675842398976</v>
      </c>
      <c r="J73" s="141">
        <v>151.61573013722779</v>
      </c>
      <c r="K73" s="141">
        <v>99.793812612243158</v>
      </c>
      <c r="L73" s="141">
        <v>500.80839033170594</v>
      </c>
      <c r="M73" s="141">
        <v>444.00497275779651</v>
      </c>
      <c r="N73" s="75"/>
      <c r="X73" s="75" t="s">
        <v>276</v>
      </c>
      <c r="Y73" s="75" t="s">
        <v>277</v>
      </c>
      <c r="Z73" s="75" t="s">
        <v>278</v>
      </c>
      <c r="AA73" s="75" t="s">
        <v>279</v>
      </c>
      <c r="AB73" s="75" t="s">
        <v>280</v>
      </c>
      <c r="AC73" s="75" t="s">
        <v>281</v>
      </c>
      <c r="AD73" s="75" t="s">
        <v>282</v>
      </c>
      <c r="AE73" s="75" t="s">
        <v>283</v>
      </c>
      <c r="AF73" s="75" t="s">
        <v>284</v>
      </c>
    </row>
    <row r="74" spans="3:32" ht="11.25" x14ac:dyDescent="0.2">
      <c r="C74" s="112"/>
      <c r="D74" s="112"/>
      <c r="E74" s="112">
        <v>1.14721184132686E-2</v>
      </c>
      <c r="F74" s="141">
        <v>97.739337179323087</v>
      </c>
      <c r="G74" s="141">
        <v>549.46340910987044</v>
      </c>
      <c r="H74" s="141">
        <v>69.516118774633071</v>
      </c>
      <c r="I74" s="141">
        <v>17.080468365656905</v>
      </c>
      <c r="J74" s="141">
        <v>0.23721639527673855</v>
      </c>
      <c r="K74" s="141">
        <v>19.226051076890883</v>
      </c>
      <c r="L74" s="141">
        <v>9086.7456027444332</v>
      </c>
      <c r="M74" s="141">
        <v>145.33451609825877</v>
      </c>
      <c r="N74" s="75"/>
      <c r="X74" s="75" t="s">
        <v>285</v>
      </c>
      <c r="Y74" s="75" t="s">
        <v>251</v>
      </c>
      <c r="Z74" s="75" t="s">
        <v>286</v>
      </c>
      <c r="AA74" s="75" t="s">
        <v>287</v>
      </c>
      <c r="AB74" s="75" t="s">
        <v>288</v>
      </c>
      <c r="AC74" s="75" t="s">
        <v>289</v>
      </c>
      <c r="AD74" s="75" t="s">
        <v>290</v>
      </c>
      <c r="AE74" s="75" t="s">
        <v>291</v>
      </c>
      <c r="AF74" s="75" t="s">
        <v>292</v>
      </c>
    </row>
    <row r="75" spans="3:32" ht="11.25" x14ac:dyDescent="0.2">
      <c r="C75" s="112"/>
      <c r="D75" s="112"/>
      <c r="E75" s="112">
        <v>0.39298370727871712</v>
      </c>
      <c r="F75" s="141">
        <v>0.86710321005573154</v>
      </c>
      <c r="G75" s="141">
        <v>42.054913176428258</v>
      </c>
      <c r="H75" s="141">
        <v>528.60184047912958</v>
      </c>
      <c r="I75" s="141">
        <v>602.08403599423468</v>
      </c>
      <c r="J75" s="141">
        <v>19.756775934123393</v>
      </c>
      <c r="K75" s="141">
        <v>315.50735435637517</v>
      </c>
      <c r="L75" s="141">
        <v>34.513009690497817</v>
      </c>
      <c r="M75" s="141">
        <v>4399.3267535319901</v>
      </c>
      <c r="N75" s="75"/>
      <c r="X75" s="75" t="s">
        <v>293</v>
      </c>
      <c r="Y75" s="75" t="s">
        <v>294</v>
      </c>
      <c r="Z75" s="75" t="s">
        <v>295</v>
      </c>
      <c r="AA75" s="75" t="s">
        <v>296</v>
      </c>
      <c r="AB75" s="75" t="s">
        <v>297</v>
      </c>
      <c r="AC75" s="75" t="s">
        <v>298</v>
      </c>
      <c r="AD75" s="75" t="s">
        <v>299</v>
      </c>
      <c r="AE75" s="75" t="s">
        <v>300</v>
      </c>
      <c r="AF75" s="75" t="s">
        <v>301</v>
      </c>
    </row>
    <row r="76" spans="3:32" ht="11.25" x14ac:dyDescent="0.2">
      <c r="C76" s="112" t="s">
        <v>1007</v>
      </c>
      <c r="D76" s="112" t="s">
        <v>4</v>
      </c>
      <c r="E76" s="132">
        <f t="shared" ref="E76:M76" si="12">AVERAGE(E70:E75)</f>
        <v>1</v>
      </c>
      <c r="F76" s="142">
        <f>AVERAGE(F70:F75)</f>
        <v>50.091799721374713</v>
      </c>
      <c r="G76" s="142">
        <f>AVERAGE(G70:G75)</f>
        <v>437.2424572394321</v>
      </c>
      <c r="H76" s="142">
        <f>AVERAGE(H70:H75)</f>
        <v>251.71097242412728</v>
      </c>
      <c r="I76" s="142">
        <f>AVERAGE(I70:I75)</f>
        <v>787.88978416567363</v>
      </c>
      <c r="J76" s="142">
        <f t="shared" si="12"/>
        <v>144.67610654508317</v>
      </c>
      <c r="K76" s="142">
        <f t="shared" si="12"/>
        <v>111.28809385848746</v>
      </c>
      <c r="L76" s="142">
        <f t="shared" si="12"/>
        <v>2481.0000218316095</v>
      </c>
      <c r="M76" s="142">
        <f t="shared" si="12"/>
        <v>1316.1942706876609</v>
      </c>
      <c r="N76" s="75"/>
    </row>
    <row r="77" spans="3:32" ht="12" thickBot="1" x14ac:dyDescent="0.25">
      <c r="C77" s="112" t="s">
        <v>1005</v>
      </c>
      <c r="D77" s="112" t="s">
        <v>5</v>
      </c>
      <c r="E77" s="112">
        <f t="shared" ref="E77:M77" si="13">STDEVA(E70:E75)/2.24</f>
        <v>0.81209187762659363</v>
      </c>
      <c r="F77" s="141">
        <f>STDEVA(F70:F75)/2.24</f>
        <v>21.959833434665246</v>
      </c>
      <c r="G77" s="141">
        <f>STDEVA(G70:G75)/2.24</f>
        <v>267.68186796554608</v>
      </c>
      <c r="H77" s="141">
        <f>STDEVA(H70:H75)/2.24</f>
        <v>83.778909906000834</v>
      </c>
      <c r="I77" s="141">
        <f>STDEVA(I70:I75)/2.24</f>
        <v>415.15980740629647</v>
      </c>
      <c r="J77" s="141">
        <f t="shared" si="13"/>
        <v>120.35907452930373</v>
      </c>
      <c r="K77" s="141">
        <f t="shared" si="13"/>
        <v>53.674237990241103</v>
      </c>
      <c r="L77" s="141">
        <f t="shared" si="13"/>
        <v>1495.9253256367508</v>
      </c>
      <c r="M77" s="141">
        <f t="shared" si="13"/>
        <v>785.37958655289583</v>
      </c>
      <c r="N77" s="75"/>
    </row>
    <row r="78" spans="3:32" ht="11.25" x14ac:dyDescent="0.2">
      <c r="C78" s="144"/>
      <c r="D78" s="145"/>
      <c r="E78" s="145"/>
      <c r="F78" s="147">
        <f>TTEST(E70:E75,F70:F75,1,1)</f>
        <v>2.9927142314625954E-2</v>
      </c>
      <c r="G78" s="148">
        <f>TTEST(E70:E75,G70:G75,1,1)</f>
        <v>6.7527416556003528E-2</v>
      </c>
      <c r="H78" s="147"/>
      <c r="I78" s="147">
        <f>TTEST(H70:H75,I70:I75,1,1)</f>
        <v>0.12823243580836863</v>
      </c>
      <c r="J78" s="148">
        <f>TTEST(H70:H75,J70:J75,1,1)</f>
        <v>0.19630877352998677</v>
      </c>
      <c r="K78" s="147"/>
      <c r="L78" s="148">
        <f>TTEST(K70:K75,L70:L75,1,1)</f>
        <v>7.5242645569835925E-2</v>
      </c>
      <c r="M78" s="157">
        <f>TTEST(K70:K75,M70:M75,1,1)</f>
        <v>6.6058093415961611E-2</v>
      </c>
      <c r="N78" s="75"/>
    </row>
    <row r="79" spans="3:32" ht="12" thickBot="1" x14ac:dyDescent="0.25">
      <c r="C79" s="151"/>
      <c r="D79" s="152"/>
      <c r="E79" s="152"/>
      <c r="F79" s="154">
        <f>TTEST(E70:E75,G70:G75,1,1)</f>
        <v>6.7527416556003528E-2</v>
      </c>
      <c r="G79" s="154">
        <f>TTEST(F70:F75,G70:G75,1,1)</f>
        <v>9.32893444314839E-2</v>
      </c>
      <c r="H79" s="154"/>
      <c r="I79" s="154">
        <f>TTEST(H70:H75,J70:J75,1,1)</f>
        <v>0.19630877352998677</v>
      </c>
      <c r="J79" s="154">
        <f>TTEST(I70:I75,J70:J75,1,1)</f>
        <v>9.6098914905334357E-2</v>
      </c>
      <c r="K79" s="154"/>
      <c r="L79" s="158">
        <f>TTEST(K70:K75,M70:M75,1,1)</f>
        <v>6.6058093415961611E-2</v>
      </c>
      <c r="M79" s="159">
        <f>TTEST(L70:L75,M70:M75,1,1)</f>
        <v>0.27665985088949074</v>
      </c>
      <c r="N79" s="75"/>
    </row>
    <row r="80" spans="3:32" ht="11.25" x14ac:dyDescent="0.2"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75"/>
    </row>
    <row r="81" spans="3:32" ht="11.25" x14ac:dyDescent="0.2">
      <c r="C81" s="112" t="s">
        <v>56</v>
      </c>
      <c r="D81" s="112" t="s">
        <v>0</v>
      </c>
      <c r="E81" s="112">
        <v>3.6673891702881718E-2</v>
      </c>
      <c r="F81" s="112">
        <v>2.8400123001059345</v>
      </c>
      <c r="G81" s="112">
        <v>0.10305357499160668</v>
      </c>
      <c r="H81" s="112">
        <v>24.018148070729705</v>
      </c>
      <c r="I81" s="112">
        <v>6.8966568128152748</v>
      </c>
      <c r="J81" s="112">
        <v>0.11524996822079302</v>
      </c>
      <c r="K81" s="112">
        <v>2.2028125714547802</v>
      </c>
      <c r="L81" s="112">
        <v>0.26781662297076214</v>
      </c>
      <c r="M81" s="112">
        <v>28.327019066678332</v>
      </c>
      <c r="N81" s="75"/>
      <c r="X81" s="110" t="s">
        <v>729</v>
      </c>
      <c r="Y81" s="110" t="s">
        <v>730</v>
      </c>
      <c r="Z81" s="110" t="s">
        <v>731</v>
      </c>
      <c r="AA81" s="110" t="s">
        <v>732</v>
      </c>
      <c r="AB81" s="110" t="s">
        <v>733</v>
      </c>
      <c r="AC81" s="110" t="s">
        <v>734</v>
      </c>
      <c r="AD81" s="110" t="s">
        <v>735</v>
      </c>
      <c r="AE81" s="110" t="s">
        <v>736</v>
      </c>
      <c r="AF81" s="110" t="s">
        <v>737</v>
      </c>
    </row>
    <row r="82" spans="3:32" ht="11.25" x14ac:dyDescent="0.2">
      <c r="C82" s="112"/>
      <c r="D82" s="112"/>
      <c r="E82" s="112">
        <v>5.6094298489373653E-2</v>
      </c>
      <c r="F82" s="112">
        <v>8.5498385546837614</v>
      </c>
      <c r="G82" s="112">
        <v>0.25987633655592091</v>
      </c>
      <c r="H82" s="112">
        <v>4.2307023184590786</v>
      </c>
      <c r="I82" s="112">
        <v>3.6323347824860366</v>
      </c>
      <c r="J82" s="112">
        <v>0.17811700678598755</v>
      </c>
      <c r="K82" s="112">
        <v>23.632538661640115</v>
      </c>
      <c r="L82" s="112">
        <v>4.4270776135083754E-2</v>
      </c>
      <c r="M82" s="112">
        <v>2.9577309088054102</v>
      </c>
      <c r="N82" s="75"/>
      <c r="U82" s="110"/>
      <c r="X82" s="110" t="s">
        <v>738</v>
      </c>
      <c r="Y82" s="110" t="s">
        <v>739</v>
      </c>
      <c r="Z82" s="110" t="s">
        <v>740</v>
      </c>
      <c r="AA82" s="110" t="s">
        <v>741</v>
      </c>
      <c r="AB82" s="110" t="s">
        <v>742</v>
      </c>
      <c r="AC82" s="110" t="s">
        <v>743</v>
      </c>
      <c r="AD82" s="110" t="s">
        <v>744</v>
      </c>
      <c r="AE82" s="110" t="s">
        <v>745</v>
      </c>
      <c r="AF82" s="110" t="s">
        <v>746</v>
      </c>
    </row>
    <row r="83" spans="3:32" ht="11.25" x14ac:dyDescent="0.2">
      <c r="C83" s="112"/>
      <c r="D83" s="112"/>
      <c r="E83" s="112">
        <v>1.7181990482191372</v>
      </c>
      <c r="F83" s="112">
        <v>16.000434346152144</v>
      </c>
      <c r="G83" s="112">
        <v>9.0615218611429363E-2</v>
      </c>
      <c r="H83" s="112">
        <v>4.4103623113047465</v>
      </c>
      <c r="I83" s="112">
        <v>2.1007393614448913</v>
      </c>
      <c r="J83" s="112">
        <v>0.43849769471455147</v>
      </c>
      <c r="K83" s="112">
        <v>2.1206359213467612</v>
      </c>
      <c r="L83" s="112">
        <v>0.37855356825584552</v>
      </c>
      <c r="M83" s="112">
        <v>19.349660324551589</v>
      </c>
      <c r="N83" s="75"/>
      <c r="X83" s="110" t="s">
        <v>747</v>
      </c>
      <c r="Y83" s="110" t="s">
        <v>748</v>
      </c>
      <c r="Z83" s="110" t="s">
        <v>749</v>
      </c>
      <c r="AA83" s="110" t="s">
        <v>750</v>
      </c>
      <c r="AB83" s="110" t="s">
        <v>751</v>
      </c>
      <c r="AC83" s="110" t="s">
        <v>752</v>
      </c>
      <c r="AD83" s="110" t="s">
        <v>753</v>
      </c>
      <c r="AE83" s="110" t="s">
        <v>754</v>
      </c>
      <c r="AF83" s="110" t="s">
        <v>755</v>
      </c>
    </row>
    <row r="84" spans="3:32" ht="11.25" x14ac:dyDescent="0.2">
      <c r="C84" s="112"/>
      <c r="D84" s="112"/>
      <c r="E84" s="112">
        <v>0.1431795323731207</v>
      </c>
      <c r="F84" s="112">
        <v>15.490103396982667</v>
      </c>
      <c r="G84" s="112">
        <v>1.3139475017924762</v>
      </c>
      <c r="H84" s="112">
        <v>10.453376984720906</v>
      </c>
      <c r="I84" s="112">
        <v>15.954562887666677</v>
      </c>
      <c r="J84" s="112">
        <v>13.459085288575762</v>
      </c>
      <c r="K84" s="112">
        <v>334.35266852331074</v>
      </c>
      <c r="L84" s="112">
        <v>0.42895262897050973</v>
      </c>
      <c r="M84" s="112">
        <v>89.386507938292354</v>
      </c>
      <c r="N84" s="75"/>
      <c r="X84" s="110" t="s">
        <v>756</v>
      </c>
      <c r="Y84" s="110" t="s">
        <v>757</v>
      </c>
      <c r="Z84" s="110" t="s">
        <v>758</v>
      </c>
      <c r="AA84" s="110" t="s">
        <v>759</v>
      </c>
      <c r="AB84" s="110" t="s">
        <v>760</v>
      </c>
      <c r="AC84" s="110" t="s">
        <v>761</v>
      </c>
      <c r="AD84" s="110" t="s">
        <v>762</v>
      </c>
      <c r="AE84" s="110" t="s">
        <v>763</v>
      </c>
      <c r="AF84" s="110" t="s">
        <v>764</v>
      </c>
    </row>
    <row r="85" spans="3:32" ht="11.25" x14ac:dyDescent="0.2">
      <c r="C85" s="112"/>
      <c r="D85" s="112"/>
      <c r="E85" s="112">
        <v>3.4964652771062679</v>
      </c>
      <c r="F85" s="112">
        <v>2.1195804108188909</v>
      </c>
      <c r="G85" s="112">
        <v>0.16413741557156658</v>
      </c>
      <c r="H85" s="112">
        <v>13.454759991715523</v>
      </c>
      <c r="I85" s="112">
        <v>0.63108103684304995</v>
      </c>
      <c r="J85" s="112">
        <v>1.2211891695235483E-3</v>
      </c>
      <c r="K85" s="112">
        <v>14.789309649295229</v>
      </c>
      <c r="L85" s="112">
        <v>5.3210120557159762E-2</v>
      </c>
      <c r="M85" s="112">
        <v>18.741578673684298</v>
      </c>
      <c r="N85" s="75"/>
      <c r="T85" s="110"/>
      <c r="X85" s="110" t="s">
        <v>765</v>
      </c>
      <c r="Y85" s="110" t="s">
        <v>766</v>
      </c>
      <c r="Z85" s="110" t="s">
        <v>767</v>
      </c>
      <c r="AA85" s="110" t="s">
        <v>768</v>
      </c>
      <c r="AB85" s="110" t="s">
        <v>769</v>
      </c>
      <c r="AC85" s="110" t="s">
        <v>770</v>
      </c>
      <c r="AD85" s="110" t="s">
        <v>771</v>
      </c>
      <c r="AE85" s="110" t="s">
        <v>772</v>
      </c>
      <c r="AF85" s="110" t="s">
        <v>773</v>
      </c>
    </row>
    <row r="86" spans="3:32" ht="11.25" x14ac:dyDescent="0.2">
      <c r="C86" s="112"/>
      <c r="D86" s="112"/>
      <c r="E86" s="112">
        <v>0.54938795210921876</v>
      </c>
      <c r="F86" s="112">
        <v>8.2190353799540468</v>
      </c>
      <c r="G86" s="112">
        <v>0.34649277573731618</v>
      </c>
      <c r="H86" s="112">
        <v>0.32416681394511837</v>
      </c>
      <c r="I86" s="112">
        <v>5.7533247659678333</v>
      </c>
      <c r="J86" s="112">
        <v>18.958374202628242</v>
      </c>
      <c r="K86" s="112">
        <v>19.056860425970807</v>
      </c>
      <c r="L86" s="112">
        <v>0.9857872740912248</v>
      </c>
      <c r="M86" s="112">
        <v>4.8083244892100208</v>
      </c>
      <c r="N86" s="75"/>
      <c r="U86" s="110"/>
      <c r="X86" s="110" t="s">
        <v>774</v>
      </c>
      <c r="Y86" s="110" t="s">
        <v>775</v>
      </c>
      <c r="Z86" s="110" t="s">
        <v>776</v>
      </c>
      <c r="AA86" s="110" t="s">
        <v>777</v>
      </c>
      <c r="AB86" s="110" t="s">
        <v>778</v>
      </c>
      <c r="AC86" s="110" t="s">
        <v>779</v>
      </c>
      <c r="AD86" s="110" t="s">
        <v>780</v>
      </c>
      <c r="AE86" s="110" t="s">
        <v>781</v>
      </c>
      <c r="AF86" s="110" t="s">
        <v>782</v>
      </c>
    </row>
    <row r="87" spans="3:32" ht="11.25" x14ac:dyDescent="0.2">
      <c r="C87" s="112" t="s">
        <v>1007</v>
      </c>
      <c r="D87" s="112" t="s">
        <v>4</v>
      </c>
      <c r="E87" s="132">
        <f t="shared" ref="E87:M87" si="14">AVERAGE(E81:E86)</f>
        <v>0.99999999999999989</v>
      </c>
      <c r="F87" s="132">
        <f t="shared" si="14"/>
        <v>8.869834064782907</v>
      </c>
      <c r="G87" s="132">
        <f t="shared" si="14"/>
        <v>0.37968713721005271</v>
      </c>
      <c r="H87" s="132">
        <f t="shared" si="14"/>
        <v>9.4819194151458444</v>
      </c>
      <c r="I87" s="132">
        <f t="shared" si="14"/>
        <v>5.8281166078706272</v>
      </c>
      <c r="J87" s="132">
        <f t="shared" si="14"/>
        <v>5.5250908916824768</v>
      </c>
      <c r="K87" s="132">
        <f t="shared" si="14"/>
        <v>66.025804292169738</v>
      </c>
      <c r="L87" s="132">
        <f t="shared" si="14"/>
        <v>0.35976516516343099</v>
      </c>
      <c r="M87" s="132">
        <f t="shared" si="14"/>
        <v>27.261803566870331</v>
      </c>
      <c r="N87" s="75"/>
    </row>
    <row r="88" spans="3:32" ht="12" thickBot="1" x14ac:dyDescent="0.25">
      <c r="C88" s="112" t="s">
        <v>1002</v>
      </c>
      <c r="D88" s="112" t="s">
        <v>5</v>
      </c>
      <c r="E88" s="112">
        <f t="shared" ref="E88:M88" si="15">STDEVA(E81:E86)/2.24</f>
        <v>0.61549845406298176</v>
      </c>
      <c r="F88" s="112">
        <f t="shared" si="15"/>
        <v>2.6570867331943386</v>
      </c>
      <c r="G88" s="112">
        <f t="shared" si="15"/>
        <v>0.20890274821174729</v>
      </c>
      <c r="H88" s="112">
        <f t="shared" si="15"/>
        <v>3.8152776178521153</v>
      </c>
      <c r="I88" s="112">
        <f t="shared" si="15"/>
        <v>2.4404275323769982</v>
      </c>
      <c r="J88" s="112">
        <f t="shared" si="15"/>
        <v>3.775658619957595</v>
      </c>
      <c r="K88" s="112">
        <f t="shared" si="15"/>
        <v>58.815164118161654</v>
      </c>
      <c r="L88" s="112">
        <f t="shared" si="15"/>
        <v>0.15451986373655074</v>
      </c>
      <c r="M88" s="112">
        <f t="shared" si="15"/>
        <v>14.244718647767421</v>
      </c>
      <c r="N88" s="75"/>
    </row>
    <row r="89" spans="3:32" ht="11.25" x14ac:dyDescent="0.2">
      <c r="C89" s="144"/>
      <c r="D89" s="145"/>
      <c r="E89" s="145"/>
      <c r="F89" s="147">
        <f>TTEST(E81:E86,F81:F86,1,1)</f>
        <v>1.5323973646897344E-2</v>
      </c>
      <c r="G89" s="148">
        <f>TTEST(E81:E86,G81:G86,1,1)</f>
        <v>0.19382216375056388</v>
      </c>
      <c r="H89" s="147"/>
      <c r="I89" s="147">
        <f>TTEST(H81:H86,I81:I86,1,1)</f>
        <v>0.19265743873917521</v>
      </c>
      <c r="J89" s="148">
        <f>TTEST(H81:H86,J81:J86,1,1)</f>
        <v>0.26632742259126341</v>
      </c>
      <c r="K89" s="147"/>
      <c r="L89" s="148">
        <f>TTEST(K81:K86,L81:L86,1,1)</f>
        <v>0.13822090853037852</v>
      </c>
      <c r="M89" s="157">
        <f>TTEST(K81:K86,M81:M86,1,1)</f>
        <v>0.19856593892247237</v>
      </c>
      <c r="N89" s="75"/>
    </row>
    <row r="90" spans="3:32" ht="12" thickBot="1" x14ac:dyDescent="0.25">
      <c r="C90" s="151"/>
      <c r="D90" s="152"/>
      <c r="E90" s="152"/>
      <c r="F90" s="154">
        <f>TTEST(E81:E86,G81:G86,1,1)</f>
        <v>0.19382216375056388</v>
      </c>
      <c r="G90" s="154">
        <f>TTEST(F81:F86,G81:G86,1,1)</f>
        <v>7.4861105733589704E-3</v>
      </c>
      <c r="H90" s="154"/>
      <c r="I90" s="154">
        <f>TTEST(H81:H86,J81:J86,1,1)</f>
        <v>0.26632742259126341</v>
      </c>
      <c r="J90" s="154">
        <f>TTEST(I81:I86,J81:J86,1,1)</f>
        <v>0.45951829168100078</v>
      </c>
      <c r="K90" s="154"/>
      <c r="L90" s="158">
        <f>TTEST(K81:K86,M81:M86,1,1)</f>
        <v>0.19856593892247237</v>
      </c>
      <c r="M90" s="159">
        <f>TTEST(L81:L86,M81:M86,1,1)</f>
        <v>4.6906780344180256E-2</v>
      </c>
      <c r="N90" s="75"/>
    </row>
    <row r="91" spans="3:32" ht="11.25" x14ac:dyDescent="0.2">
      <c r="C91" s="112"/>
      <c r="D91" s="112"/>
      <c r="E91" s="112"/>
      <c r="F91" s="141"/>
      <c r="G91" s="141"/>
      <c r="H91" s="141"/>
      <c r="I91" s="141"/>
      <c r="J91" s="141"/>
      <c r="K91" s="141"/>
      <c r="L91" s="141"/>
      <c r="M91" s="141"/>
      <c r="N91" s="75"/>
    </row>
    <row r="92" spans="3:32" ht="11.25" x14ac:dyDescent="0.2">
      <c r="C92" s="112" t="s">
        <v>57</v>
      </c>
      <c r="D92" s="112" t="s">
        <v>0</v>
      </c>
      <c r="E92" s="112">
        <v>4.1548852706094368E-2</v>
      </c>
      <c r="F92" s="141">
        <v>2.091078706101769</v>
      </c>
      <c r="G92" s="141">
        <v>0.27657933536470919</v>
      </c>
      <c r="H92" s="141">
        <v>11.66607512470258</v>
      </c>
      <c r="I92" s="141">
        <v>47.694429836799529</v>
      </c>
      <c r="J92" s="141">
        <v>0.80343174138191509</v>
      </c>
      <c r="K92" s="141">
        <v>174.67343332438551</v>
      </c>
      <c r="L92" s="141">
        <v>614.09043558753626</v>
      </c>
      <c r="M92" s="141">
        <v>358.29108541431697</v>
      </c>
      <c r="N92" s="75"/>
      <c r="X92" s="75" t="s">
        <v>302</v>
      </c>
      <c r="Y92" s="75" t="s">
        <v>303</v>
      </c>
      <c r="Z92" s="75" t="s">
        <v>304</v>
      </c>
      <c r="AA92" s="75" t="s">
        <v>305</v>
      </c>
      <c r="AB92" s="75" t="s">
        <v>306</v>
      </c>
      <c r="AC92" s="75" t="s">
        <v>307</v>
      </c>
      <c r="AD92" s="75" t="s">
        <v>308</v>
      </c>
      <c r="AE92" s="75" t="s">
        <v>309</v>
      </c>
      <c r="AF92" s="75" t="s">
        <v>310</v>
      </c>
    </row>
    <row r="93" spans="3:32" ht="11.25" x14ac:dyDescent="0.2">
      <c r="C93" s="112"/>
      <c r="D93" s="112"/>
      <c r="E93" s="112">
        <v>0.49801025808327415</v>
      </c>
      <c r="F93" s="141">
        <v>6.2684274170266521E-2</v>
      </c>
      <c r="G93" s="141">
        <v>1.0565992184781667</v>
      </c>
      <c r="H93" s="141">
        <v>9.0897925208266983</v>
      </c>
      <c r="I93" s="141">
        <v>8.3643148244070762</v>
      </c>
      <c r="J93" s="141">
        <v>13.635043185758649</v>
      </c>
      <c r="K93" s="141">
        <v>7.2367339570514213</v>
      </c>
      <c r="L93" s="141">
        <v>2163.2929156937057</v>
      </c>
      <c r="M93" s="141">
        <v>777.2855868361662</v>
      </c>
      <c r="N93" s="75"/>
      <c r="X93" s="75" t="s">
        <v>311</v>
      </c>
      <c r="Y93" s="75" t="s">
        <v>312</v>
      </c>
      <c r="Z93" s="75" t="s">
        <v>313</v>
      </c>
      <c r="AA93" s="75" t="s">
        <v>314</v>
      </c>
      <c r="AB93" s="75" t="s">
        <v>315</v>
      </c>
      <c r="AC93" s="75" t="s">
        <v>316</v>
      </c>
      <c r="AD93" s="75" t="s">
        <v>317</v>
      </c>
      <c r="AE93" s="75" t="s">
        <v>318</v>
      </c>
      <c r="AF93" s="75" t="s">
        <v>319</v>
      </c>
    </row>
    <row r="94" spans="3:32" ht="11.25" x14ac:dyDescent="0.2">
      <c r="C94" s="112"/>
      <c r="D94" s="112"/>
      <c r="E94" s="112">
        <v>0.26324295476692167</v>
      </c>
      <c r="F94" s="141">
        <v>5.7490100138414761E-2</v>
      </c>
      <c r="G94" s="141">
        <v>0.7522308421638525</v>
      </c>
      <c r="H94" s="141">
        <v>9.4757974761115324</v>
      </c>
      <c r="I94" s="141">
        <v>210.91612923473858</v>
      </c>
      <c r="J94" s="141">
        <v>88.845447760087822</v>
      </c>
      <c r="K94" s="141">
        <v>3.099429736264204</v>
      </c>
      <c r="L94" s="141">
        <v>115.9766798662898</v>
      </c>
      <c r="M94" s="141">
        <v>216.91223871286056</v>
      </c>
      <c r="N94" s="75"/>
      <c r="U94" s="110"/>
      <c r="X94" s="75" t="s">
        <v>320</v>
      </c>
      <c r="Y94" s="75" t="s">
        <v>321</v>
      </c>
      <c r="Z94" s="75" t="s">
        <v>322</v>
      </c>
      <c r="AA94" s="75" t="s">
        <v>323</v>
      </c>
      <c r="AB94" s="75" t="s">
        <v>324</v>
      </c>
      <c r="AC94" s="75" t="s">
        <v>325</v>
      </c>
      <c r="AD94" s="75" t="s">
        <v>326</v>
      </c>
      <c r="AE94" s="75" t="s">
        <v>327</v>
      </c>
      <c r="AF94" s="75" t="s">
        <v>328</v>
      </c>
    </row>
    <row r="95" spans="3:32" ht="11.25" x14ac:dyDescent="0.2">
      <c r="C95" s="112"/>
      <c r="D95" s="112"/>
      <c r="E95" s="112">
        <v>4.4668176629855187</v>
      </c>
      <c r="F95" s="141">
        <v>0.40233282567443268</v>
      </c>
      <c r="G95" s="141">
        <v>5.5508286742326352</v>
      </c>
      <c r="H95" s="141">
        <v>5.4048229698328187</v>
      </c>
      <c r="I95" s="141">
        <v>16.962152616311663</v>
      </c>
      <c r="J95" s="141">
        <v>4.5606749972312839</v>
      </c>
      <c r="K95" s="141">
        <v>4.2409829362315987</v>
      </c>
      <c r="L95" s="141">
        <v>924.67901162390683</v>
      </c>
      <c r="M95" s="141">
        <v>1761.228340005051</v>
      </c>
      <c r="N95" s="75"/>
      <c r="U95" s="110"/>
      <c r="X95" s="75" t="s">
        <v>329</v>
      </c>
      <c r="Y95" s="75" t="s">
        <v>330</v>
      </c>
      <c r="Z95" s="75" t="s">
        <v>331</v>
      </c>
      <c r="AA95" s="75" t="s">
        <v>332</v>
      </c>
      <c r="AB95" s="75" t="s">
        <v>333</v>
      </c>
      <c r="AC95" s="75" t="s">
        <v>334</v>
      </c>
      <c r="AD95" s="75" t="s">
        <v>335</v>
      </c>
      <c r="AE95" s="75" t="s">
        <v>336</v>
      </c>
      <c r="AF95" s="75" t="s">
        <v>337</v>
      </c>
    </row>
    <row r="96" spans="3:32" ht="11.25" x14ac:dyDescent="0.2">
      <c r="C96" s="112"/>
      <c r="D96" s="112"/>
      <c r="E96" s="112">
        <v>0.70673798887335471</v>
      </c>
      <c r="F96" s="141">
        <v>1.4848123479415067</v>
      </c>
      <c r="G96" s="141">
        <v>0.47343343349862937</v>
      </c>
      <c r="H96" s="141">
        <v>16.728629648814152</v>
      </c>
      <c r="I96" s="141">
        <v>479.42044381904572</v>
      </c>
      <c r="J96" s="141">
        <v>14.613677447032444</v>
      </c>
      <c r="K96" s="141">
        <v>11.294264435154643</v>
      </c>
      <c r="L96" s="141">
        <v>816.50005109423762</v>
      </c>
      <c r="M96" s="141">
        <v>15.184455108033788</v>
      </c>
      <c r="N96" s="75"/>
      <c r="X96" s="75" t="s">
        <v>338</v>
      </c>
      <c r="Y96" s="75" t="s">
        <v>339</v>
      </c>
      <c r="Z96" s="75" t="s">
        <v>340</v>
      </c>
      <c r="AA96" s="75" t="s">
        <v>341</v>
      </c>
      <c r="AB96" s="75" t="s">
        <v>342</v>
      </c>
      <c r="AC96" s="75" t="s">
        <v>343</v>
      </c>
      <c r="AD96" s="75" t="s">
        <v>344</v>
      </c>
      <c r="AE96" s="75" t="s">
        <v>345</v>
      </c>
      <c r="AF96" s="75" t="s">
        <v>346</v>
      </c>
    </row>
    <row r="97" spans="3:32" ht="11.25" x14ac:dyDescent="0.2">
      <c r="C97" s="112"/>
      <c r="D97" s="112"/>
      <c r="E97" s="112">
        <v>2.3642282584836201E-2</v>
      </c>
      <c r="F97" s="141">
        <v>0.10433154730161213</v>
      </c>
      <c r="G97" s="141">
        <v>0.52922856141268393</v>
      </c>
      <c r="H97" s="141">
        <v>109.08034548606921</v>
      </c>
      <c r="I97" s="141">
        <v>36.221962018131975</v>
      </c>
      <c r="J97" s="141">
        <v>2.3771737654688923</v>
      </c>
      <c r="K97" s="141">
        <v>73.064861008844787</v>
      </c>
      <c r="L97" s="141">
        <v>704.20981699300512</v>
      </c>
      <c r="M97" s="141">
        <v>9.9491353389909261</v>
      </c>
      <c r="N97" s="75"/>
      <c r="X97" s="75" t="s">
        <v>347</v>
      </c>
      <c r="Y97" s="75" t="s">
        <v>348</v>
      </c>
      <c r="Z97" s="75" t="s">
        <v>349</v>
      </c>
      <c r="AA97" s="75" t="s">
        <v>350</v>
      </c>
      <c r="AB97" s="75" t="s">
        <v>351</v>
      </c>
      <c r="AC97" s="75" t="s">
        <v>352</v>
      </c>
      <c r="AD97" s="75" t="s">
        <v>353</v>
      </c>
      <c r="AE97" s="75" t="s">
        <v>354</v>
      </c>
      <c r="AF97" s="75" t="s">
        <v>355</v>
      </c>
    </row>
    <row r="98" spans="3:32" ht="11.25" x14ac:dyDescent="0.2">
      <c r="C98" s="112" t="s">
        <v>1008</v>
      </c>
      <c r="D98" s="112" t="s">
        <v>4</v>
      </c>
      <c r="E98" s="132">
        <f t="shared" ref="E98:M98" si="16">AVERAGE(E92:E97)</f>
        <v>1</v>
      </c>
      <c r="F98" s="142">
        <f>AVERAGE(F92:F97)</f>
        <v>0.70045496688800035</v>
      </c>
      <c r="G98" s="142">
        <f>AVERAGE(G92:G97)</f>
        <v>1.4398166775251127</v>
      </c>
      <c r="H98" s="142">
        <f>AVERAGE(H92:H97)</f>
        <v>26.907577204392833</v>
      </c>
      <c r="I98" s="142">
        <f>AVERAGE(I92:I97)</f>
        <v>133.26323872490573</v>
      </c>
      <c r="J98" s="142">
        <f t="shared" si="16"/>
        <v>20.805908149493501</v>
      </c>
      <c r="K98" s="142">
        <f t="shared" si="16"/>
        <v>45.601617566322034</v>
      </c>
      <c r="L98" s="142">
        <f t="shared" si="16"/>
        <v>889.79148514311362</v>
      </c>
      <c r="M98" s="142">
        <f t="shared" si="16"/>
        <v>523.1418069025699</v>
      </c>
      <c r="N98" s="75"/>
    </row>
    <row r="99" spans="3:32" ht="12" thickBot="1" x14ac:dyDescent="0.25">
      <c r="C99" s="112" t="s">
        <v>1005</v>
      </c>
      <c r="D99" s="112" t="s">
        <v>5</v>
      </c>
      <c r="E99" s="112">
        <f t="shared" ref="E99:M99" si="17">STDEVA(E92:E97)/2.24</f>
        <v>0.76732578568824705</v>
      </c>
      <c r="F99" s="141">
        <f>STDEVA(F92:F97)/2.24</f>
        <v>0.38987535742604856</v>
      </c>
      <c r="G99" s="141">
        <f>STDEVA(G92:G97)/2.24</f>
        <v>0.90694769819474819</v>
      </c>
      <c r="H99" s="141">
        <f>STDEVA(H92:H97)/2.24</f>
        <v>18.048071970040549</v>
      </c>
      <c r="I99" s="141">
        <f>STDEVA(I92:I97)/2.24</f>
        <v>82.732620866786689</v>
      </c>
      <c r="J99" s="141">
        <f t="shared" si="17"/>
        <v>15.103238595260096</v>
      </c>
      <c r="K99" s="141">
        <f t="shared" si="17"/>
        <v>30.657495387568105</v>
      </c>
      <c r="L99" s="141">
        <f t="shared" si="17"/>
        <v>305.24980129353912</v>
      </c>
      <c r="M99" s="141">
        <f t="shared" si="17"/>
        <v>298.79294681903968</v>
      </c>
      <c r="N99" s="75"/>
    </row>
    <row r="100" spans="3:32" ht="11.25" x14ac:dyDescent="0.2">
      <c r="C100" s="144"/>
      <c r="D100" s="145"/>
      <c r="E100" s="145"/>
      <c r="F100" s="147">
        <f>TTEST(E92:E97,F92:F97,1,1)</f>
        <v>0.36754949523930258</v>
      </c>
      <c r="G100" s="148">
        <f>TTEST(E92:E97,G92:G97,1,1)</f>
        <v>2.7350973037362891E-2</v>
      </c>
      <c r="H100" s="147"/>
      <c r="I100" s="147">
        <f>TTEST(H92:H97,I92:I97,1,1)</f>
        <v>0.12137370044752183</v>
      </c>
      <c r="J100" s="148">
        <f>TTEST(H92:H97,J92:J97,1,1)</f>
        <v>0.40558170247853143</v>
      </c>
      <c r="K100" s="147"/>
      <c r="L100" s="148">
        <f>TTEST(K92:K97,L92:L97,1,1)</f>
        <v>1.6116146893077148E-2</v>
      </c>
      <c r="M100" s="157">
        <f>TTEST(K92:K97,M92:M97,1,1)</f>
        <v>7.5903807474123619E-2</v>
      </c>
      <c r="N100" s="75"/>
    </row>
    <row r="101" spans="3:32" ht="12" thickBot="1" x14ac:dyDescent="0.25">
      <c r="C101" s="151"/>
      <c r="D101" s="152"/>
      <c r="E101" s="152"/>
      <c r="F101" s="154">
        <f>TTEST(E92:E97,G92:G97,1,1)</f>
        <v>2.7350973037362891E-2</v>
      </c>
      <c r="G101" s="154">
        <f>TTEST(F92:F97,G92:G97,1,1)</f>
        <v>0.24364842357431588</v>
      </c>
      <c r="H101" s="154"/>
      <c r="I101" s="154">
        <f>TTEST(H92:H97,J92:J97,1,1)</f>
        <v>0.40558170247853143</v>
      </c>
      <c r="J101" s="154">
        <f>TTEST(I92:I97,J92:J97,1,1)</f>
        <v>9.1302422873916961E-2</v>
      </c>
      <c r="K101" s="154"/>
      <c r="L101" s="158">
        <f>TTEST(K92:K97,M92:M97,1,1)</f>
        <v>7.5903807474123619E-2</v>
      </c>
      <c r="M101" s="159">
        <f>TTEST(L92:L97,M92:M97,1,1)</f>
        <v>0.14981511624394572</v>
      </c>
      <c r="N101" s="75"/>
    </row>
    <row r="102" spans="3:32" ht="11.25" x14ac:dyDescent="0.2">
      <c r="C102" s="112"/>
      <c r="D102" s="112"/>
      <c r="E102" s="112"/>
      <c r="F102" s="141"/>
      <c r="G102" s="141"/>
      <c r="H102" s="141"/>
      <c r="I102" s="141"/>
      <c r="J102" s="141"/>
      <c r="K102" s="141"/>
      <c r="L102" s="141"/>
      <c r="M102" s="141"/>
      <c r="N102" s="75"/>
    </row>
    <row r="103" spans="3:32" ht="11.25" x14ac:dyDescent="0.2">
      <c r="C103" s="112" t="s">
        <v>58</v>
      </c>
      <c r="D103" s="112" t="s">
        <v>0</v>
      </c>
      <c r="E103" s="112">
        <v>4.0198665287766392E-3</v>
      </c>
      <c r="F103" s="141">
        <v>10.582514361649244</v>
      </c>
      <c r="G103" s="141">
        <v>8.4836118735627658E-2</v>
      </c>
      <c r="H103" s="141">
        <v>168.48999879467451</v>
      </c>
      <c r="I103" s="141">
        <v>24.190409990324152</v>
      </c>
      <c r="J103" s="141">
        <v>6.1965306634101331</v>
      </c>
      <c r="K103" s="141">
        <v>1.8881250612469542</v>
      </c>
      <c r="L103" s="141">
        <v>4.4297693564474416</v>
      </c>
      <c r="M103" s="141">
        <v>97.121208228611422</v>
      </c>
      <c r="N103" s="75"/>
      <c r="X103" s="75" t="s">
        <v>783</v>
      </c>
      <c r="Y103" s="75" t="s">
        <v>784</v>
      </c>
      <c r="Z103" s="75" t="s">
        <v>785</v>
      </c>
      <c r="AA103" s="75" t="s">
        <v>786</v>
      </c>
      <c r="AB103" s="75" t="s">
        <v>787</v>
      </c>
      <c r="AC103" s="75" t="s">
        <v>788</v>
      </c>
      <c r="AD103" s="75" t="s">
        <v>789</v>
      </c>
      <c r="AE103" s="75" t="s">
        <v>790</v>
      </c>
      <c r="AF103" s="75" t="s">
        <v>791</v>
      </c>
    </row>
    <row r="104" spans="3:32" ht="11.25" x14ac:dyDescent="0.2">
      <c r="C104" s="112"/>
      <c r="D104" s="112"/>
      <c r="E104" s="112">
        <v>0.31658529516944545</v>
      </c>
      <c r="F104" s="141">
        <v>0.62259388662658521</v>
      </c>
      <c r="G104" s="141">
        <v>3.9729744227307122E-2</v>
      </c>
      <c r="H104" s="141">
        <v>14.638844662963377</v>
      </c>
      <c r="I104" s="141">
        <v>235.79075051777474</v>
      </c>
      <c r="J104" s="141">
        <v>0.38451380512534694</v>
      </c>
      <c r="K104" s="141">
        <v>8.3546555328280121</v>
      </c>
      <c r="L104" s="141">
        <v>2.4285682908388804</v>
      </c>
      <c r="M104" s="141">
        <v>313.76147013258668</v>
      </c>
      <c r="N104" s="75"/>
      <c r="X104" s="75" t="s">
        <v>792</v>
      </c>
      <c r="Y104" s="75" t="s">
        <v>793</v>
      </c>
      <c r="Z104" s="75" t="s">
        <v>794</v>
      </c>
      <c r="AA104" s="75" t="s">
        <v>795</v>
      </c>
      <c r="AB104" s="75" t="s">
        <v>796</v>
      </c>
      <c r="AC104" s="75" t="s">
        <v>797</v>
      </c>
      <c r="AD104" s="75" t="s">
        <v>798</v>
      </c>
      <c r="AE104" s="75" t="s">
        <v>799</v>
      </c>
      <c r="AF104" s="75" t="s">
        <v>800</v>
      </c>
    </row>
    <row r="105" spans="3:32" ht="11.25" x14ac:dyDescent="0.2">
      <c r="C105" s="112"/>
      <c r="D105" s="112"/>
      <c r="E105" s="112">
        <v>1.5066698456044716</v>
      </c>
      <c r="F105" s="141">
        <v>0.18462435864072471</v>
      </c>
      <c r="G105" s="141">
        <v>7.2011631950833085E-2</v>
      </c>
      <c r="H105" s="141">
        <v>30.93918558281409</v>
      </c>
      <c r="I105" s="141">
        <v>447.69218239411845</v>
      </c>
      <c r="J105" s="141">
        <v>5.9010619214152813</v>
      </c>
      <c r="K105" s="141">
        <v>2.1539954062823976</v>
      </c>
      <c r="L105" s="141">
        <v>5.7494294819802478</v>
      </c>
      <c r="M105" s="141">
        <v>612.93605443400475</v>
      </c>
      <c r="N105" s="75"/>
      <c r="U105" s="110"/>
      <c r="X105" s="75" t="s">
        <v>801</v>
      </c>
      <c r="Y105" s="75" t="s">
        <v>802</v>
      </c>
      <c r="Z105" s="75" t="s">
        <v>803</v>
      </c>
      <c r="AA105" s="75" t="s">
        <v>804</v>
      </c>
      <c r="AB105" s="75" t="s">
        <v>805</v>
      </c>
      <c r="AC105" s="75" t="s">
        <v>806</v>
      </c>
      <c r="AD105" s="75" t="s">
        <v>807</v>
      </c>
      <c r="AE105" s="75" t="s">
        <v>808</v>
      </c>
      <c r="AF105" s="75" t="s">
        <v>809</v>
      </c>
    </row>
    <row r="106" spans="3:32" ht="11.25" x14ac:dyDescent="0.2">
      <c r="C106" s="112"/>
      <c r="D106" s="112"/>
      <c r="E106" s="112">
        <v>3.1304353695405798</v>
      </c>
      <c r="F106" s="141">
        <v>3.7486296912107275</v>
      </c>
      <c r="G106" s="141">
        <v>3.4827321096080097E-2</v>
      </c>
      <c r="H106" s="141">
        <v>0.52627598949748955</v>
      </c>
      <c r="I106" s="141">
        <v>33.045073874176488</v>
      </c>
      <c r="J106" s="141">
        <v>6.9228366926779659</v>
      </c>
      <c r="K106" s="141">
        <v>206.05273185486297</v>
      </c>
      <c r="L106" s="141">
        <v>2.3796100702240999</v>
      </c>
      <c r="M106" s="141">
        <v>147.48543026064297</v>
      </c>
      <c r="N106" s="75"/>
      <c r="X106" s="75" t="s">
        <v>810</v>
      </c>
      <c r="Y106" s="75" t="s">
        <v>811</v>
      </c>
      <c r="Z106" s="75" t="s">
        <v>812</v>
      </c>
      <c r="AA106" s="75" t="s">
        <v>813</v>
      </c>
      <c r="AB106" s="75" t="s">
        <v>814</v>
      </c>
      <c r="AC106" s="75" t="s">
        <v>815</v>
      </c>
      <c r="AD106" s="75" t="s">
        <v>816</v>
      </c>
      <c r="AE106" s="75" t="s">
        <v>817</v>
      </c>
      <c r="AF106" s="75" t="s">
        <v>818</v>
      </c>
    </row>
    <row r="107" spans="3:32" ht="11.25" x14ac:dyDescent="0.2">
      <c r="C107" s="112"/>
      <c r="D107" s="112"/>
      <c r="E107" s="112">
        <v>7.8785119019922675E-2</v>
      </c>
      <c r="F107" s="141">
        <v>50.435348311243864</v>
      </c>
      <c r="G107" s="141">
        <v>0.16395403534903194</v>
      </c>
      <c r="H107" s="141">
        <v>7.0438457465431501</v>
      </c>
      <c r="I107" s="141">
        <v>144.2216665684744</v>
      </c>
      <c r="J107" s="141">
        <v>7.8699982551773742</v>
      </c>
      <c r="K107" s="141">
        <v>69.639159826674401</v>
      </c>
      <c r="L107" s="141">
        <v>0.37694776061081614</v>
      </c>
      <c r="M107" s="141">
        <v>211.1779443577648</v>
      </c>
      <c r="N107" s="75"/>
      <c r="X107" s="75" t="s">
        <v>819</v>
      </c>
      <c r="Y107" s="75" t="s">
        <v>820</v>
      </c>
      <c r="Z107" s="75" t="s">
        <v>821</v>
      </c>
      <c r="AA107" s="75" t="s">
        <v>822</v>
      </c>
      <c r="AB107" s="75" t="s">
        <v>823</v>
      </c>
      <c r="AC107" s="75" t="s">
        <v>824</v>
      </c>
      <c r="AD107" s="75" t="s">
        <v>825</v>
      </c>
      <c r="AE107" s="75" t="s">
        <v>826</v>
      </c>
      <c r="AF107" s="75" t="s">
        <v>827</v>
      </c>
    </row>
    <row r="108" spans="3:32" ht="11.25" x14ac:dyDescent="0.2">
      <c r="C108" s="112"/>
      <c r="D108" s="112"/>
      <c r="E108" s="112">
        <v>0.96350450413680322</v>
      </c>
      <c r="F108" s="141">
        <v>12.972927091062294</v>
      </c>
      <c r="G108" s="141">
        <v>7.5958925926582349E-2</v>
      </c>
      <c r="H108" s="141">
        <v>0.92027233133120379</v>
      </c>
      <c r="I108" s="141">
        <v>177.29667024451803</v>
      </c>
      <c r="J108" s="141">
        <v>12.979187747441882</v>
      </c>
      <c r="K108" s="141">
        <v>65.337807174757046</v>
      </c>
      <c r="L108" s="141">
        <v>10.817949758970643</v>
      </c>
      <c r="M108" s="141">
        <v>582.14392682756011</v>
      </c>
      <c r="N108" s="75"/>
      <c r="X108" s="75" t="s">
        <v>828</v>
      </c>
      <c r="Y108" s="75" t="s">
        <v>829</v>
      </c>
      <c r="Z108" s="75" t="s">
        <v>830</v>
      </c>
      <c r="AA108" s="75" t="s">
        <v>831</v>
      </c>
      <c r="AB108" s="75" t="s">
        <v>832</v>
      </c>
      <c r="AC108" s="75" t="s">
        <v>833</v>
      </c>
      <c r="AD108" s="75" t="s">
        <v>834</v>
      </c>
      <c r="AE108" s="75" t="s">
        <v>835</v>
      </c>
      <c r="AF108" s="75" t="s">
        <v>836</v>
      </c>
    </row>
    <row r="109" spans="3:32" ht="11.25" x14ac:dyDescent="0.2">
      <c r="C109" s="112" t="s">
        <v>1008</v>
      </c>
      <c r="D109" s="112" t="s">
        <v>4</v>
      </c>
      <c r="E109" s="132">
        <f t="shared" ref="E109:M109" si="18">AVERAGE(E103:E108)</f>
        <v>0.99999999999999989</v>
      </c>
      <c r="F109" s="142">
        <f t="shared" si="18"/>
        <v>13.091106283405573</v>
      </c>
      <c r="G109" s="142">
        <f t="shared" si="18"/>
        <v>7.855296288091039E-2</v>
      </c>
      <c r="H109" s="142">
        <f t="shared" si="18"/>
        <v>37.093070517970638</v>
      </c>
      <c r="I109" s="142">
        <f t="shared" si="18"/>
        <v>177.03945893156438</v>
      </c>
      <c r="J109" s="142">
        <f t="shared" si="18"/>
        <v>6.709021514207997</v>
      </c>
      <c r="K109" s="142">
        <f t="shared" si="18"/>
        <v>58.904412476108632</v>
      </c>
      <c r="L109" s="142">
        <f t="shared" si="18"/>
        <v>4.3637124531786879</v>
      </c>
      <c r="M109" s="142">
        <f t="shared" si="18"/>
        <v>327.43767237352841</v>
      </c>
      <c r="N109" s="75"/>
      <c r="U109" s="110"/>
    </row>
    <row r="110" spans="3:32" ht="12" thickBot="1" x14ac:dyDescent="0.25">
      <c r="C110" s="112" t="s">
        <v>1002</v>
      </c>
      <c r="D110" s="112" t="s">
        <v>5</v>
      </c>
      <c r="E110" s="112">
        <f t="shared" ref="E110:M110" si="19">STDEVA(E103:E108)/2.24</f>
        <v>0.53214847714852753</v>
      </c>
      <c r="F110" s="141">
        <f t="shared" si="19"/>
        <v>8.494404573193151</v>
      </c>
      <c r="G110" s="141">
        <f t="shared" si="19"/>
        <v>2.0749578655109041E-2</v>
      </c>
      <c r="H110" s="141">
        <f t="shared" si="19"/>
        <v>29.175924579415245</v>
      </c>
      <c r="I110" s="141">
        <f t="shared" si="19"/>
        <v>69.699753351062995</v>
      </c>
      <c r="J110" s="141">
        <f t="shared" si="19"/>
        <v>1.803741724787985</v>
      </c>
      <c r="K110" s="141">
        <f t="shared" si="19"/>
        <v>35.058713087189055</v>
      </c>
      <c r="L110" s="141">
        <f t="shared" si="19"/>
        <v>1.6361164643554207</v>
      </c>
      <c r="M110" s="141">
        <f t="shared" si="19"/>
        <v>98.925277186331897</v>
      </c>
      <c r="N110" s="75"/>
    </row>
    <row r="111" spans="3:32" ht="11.25" x14ac:dyDescent="0.2">
      <c r="C111" s="144"/>
      <c r="D111" s="145"/>
      <c r="E111" s="145"/>
      <c r="F111" s="147">
        <f>TTEST(E103:E108,F103:F108,1,1)</f>
        <v>9.5397251892866852E-2</v>
      </c>
      <c r="G111" s="148">
        <f>TTEST(E103:E108,G103:G108,1,1)</f>
        <v>6.1599808414736994E-2</v>
      </c>
      <c r="H111" s="147"/>
      <c r="I111" s="147">
        <f>TTEST(H103:H108,I103:I108,1,1)</f>
        <v>6.3996243746246018E-2</v>
      </c>
      <c r="J111" s="148">
        <f>TTEST(H103:H108,J103:J108,1,1)</f>
        <v>0.15551027332250739</v>
      </c>
      <c r="K111" s="147"/>
      <c r="L111" s="148">
        <f>TTEST(K103:K108,L103:L108,1,1)</f>
        <v>7.6474102317009768E-2</v>
      </c>
      <c r="M111" s="157">
        <f>TTEST(K103:K108,M103:M108,1,1)</f>
        <v>2.5704817925136843E-2</v>
      </c>
      <c r="N111" s="75"/>
    </row>
    <row r="112" spans="3:32" ht="12" thickBot="1" x14ac:dyDescent="0.25">
      <c r="C112" s="151"/>
      <c r="D112" s="152"/>
      <c r="E112" s="152"/>
      <c r="F112" s="154">
        <f>TTEST(E103:E108,G103:G108,1,1)</f>
        <v>6.1599808414736994E-2</v>
      </c>
      <c r="G112" s="154">
        <f>TTEST(F103:F108,G103:G108,1,1)</f>
        <v>7.6993651107207087E-2</v>
      </c>
      <c r="H112" s="154"/>
      <c r="I112" s="154">
        <f>TTEST(H103:H108,J103:J108,1,1)</f>
        <v>0.15551027332250739</v>
      </c>
      <c r="J112" s="154">
        <f>TTEST(I103:I108,J103:J108,1,1)</f>
        <v>2.2473518808114209E-2</v>
      </c>
      <c r="K112" s="154"/>
      <c r="L112" s="158">
        <f>TTEST(K103:K108,M103:M108,1,1)</f>
        <v>2.5704817925136843E-2</v>
      </c>
      <c r="M112" s="159">
        <f>TTEST(L103:L108,M103:M108,1,1)</f>
        <v>7.6637630294095283E-3</v>
      </c>
      <c r="N112" s="75"/>
    </row>
    <row r="113" spans="3:32" ht="11.25" x14ac:dyDescent="0.2">
      <c r="C113" s="112"/>
      <c r="D113" s="112"/>
      <c r="E113" s="112"/>
      <c r="F113" s="141"/>
      <c r="G113" s="141"/>
      <c r="H113" s="141"/>
      <c r="I113" s="141"/>
      <c r="J113" s="141"/>
      <c r="K113" s="141"/>
      <c r="L113" s="141"/>
      <c r="M113" s="141"/>
      <c r="N113" s="75"/>
    </row>
    <row r="114" spans="3:32" ht="11.25" x14ac:dyDescent="0.2">
      <c r="C114" s="112" t="s">
        <v>60</v>
      </c>
      <c r="D114" s="112" t="s">
        <v>0</v>
      </c>
      <c r="E114" s="112">
        <v>0.24801195263588613</v>
      </c>
      <c r="F114" s="141">
        <v>0.96492021099470549</v>
      </c>
      <c r="G114" s="141">
        <v>4.8516704422670811</v>
      </c>
      <c r="H114" s="141">
        <v>10.766530822546905</v>
      </c>
      <c r="I114" s="141">
        <v>11.004205429261591</v>
      </c>
      <c r="J114" s="141">
        <v>2.367692222235954</v>
      </c>
      <c r="K114" s="141">
        <v>90.406475480022891</v>
      </c>
      <c r="L114" s="141">
        <v>6.7706109185703758</v>
      </c>
      <c r="M114" s="141">
        <v>10.256804710187307</v>
      </c>
      <c r="N114" s="75"/>
      <c r="X114" s="75" t="s">
        <v>356</v>
      </c>
      <c r="Y114" s="75" t="s">
        <v>357</v>
      </c>
      <c r="Z114" s="75" t="s">
        <v>358</v>
      </c>
      <c r="AA114" s="75" t="s">
        <v>359</v>
      </c>
      <c r="AB114" s="75" t="s">
        <v>360</v>
      </c>
      <c r="AC114" s="75" t="s">
        <v>361</v>
      </c>
      <c r="AD114" s="75" t="s">
        <v>362</v>
      </c>
      <c r="AE114" s="75" t="s">
        <v>363</v>
      </c>
      <c r="AF114" s="75" t="s">
        <v>364</v>
      </c>
    </row>
    <row r="115" spans="3:32" ht="11.25" x14ac:dyDescent="0.2">
      <c r="C115" s="112"/>
      <c r="D115" s="112"/>
      <c r="E115" s="112">
        <v>0.58079125583327929</v>
      </c>
      <c r="F115" s="141">
        <v>3.0811769895999674</v>
      </c>
      <c r="G115" s="141">
        <v>9.7708329577739388</v>
      </c>
      <c r="H115" s="141">
        <v>1.0931425576321236</v>
      </c>
      <c r="I115" s="141">
        <v>494.03914802928921</v>
      </c>
      <c r="J115" s="141">
        <v>3.1350350146920549</v>
      </c>
      <c r="K115" s="141">
        <v>439.99342458872644</v>
      </c>
      <c r="L115" s="141">
        <v>0.85676920447450478</v>
      </c>
      <c r="M115" s="141">
        <v>6.4395820867880476</v>
      </c>
      <c r="N115" s="75"/>
      <c r="X115" s="75" t="s">
        <v>365</v>
      </c>
      <c r="Y115" s="75" t="s">
        <v>366</v>
      </c>
      <c r="Z115" s="75" t="s">
        <v>367</v>
      </c>
      <c r="AA115" s="75" t="s">
        <v>368</v>
      </c>
      <c r="AB115" s="75" t="s">
        <v>369</v>
      </c>
      <c r="AC115" s="75" t="s">
        <v>370</v>
      </c>
      <c r="AD115" s="75" t="s">
        <v>371</v>
      </c>
      <c r="AE115" s="75" t="s">
        <v>372</v>
      </c>
      <c r="AF115" s="75" t="s">
        <v>373</v>
      </c>
    </row>
    <row r="116" spans="3:32" ht="11.25" x14ac:dyDescent="0.2">
      <c r="C116" s="112"/>
      <c r="D116" s="112"/>
      <c r="E116" s="112">
        <v>0.24294489414996287</v>
      </c>
      <c r="F116" s="141">
        <v>7.1085637403305446</v>
      </c>
      <c r="G116" s="141">
        <v>2.8426596451196389</v>
      </c>
      <c r="H116" s="141">
        <v>79.809111425173469</v>
      </c>
      <c r="I116" s="141">
        <v>194.65287014736182</v>
      </c>
      <c r="J116" s="141">
        <v>100.66941017060957</v>
      </c>
      <c r="K116" s="141">
        <v>23.555665995607949</v>
      </c>
      <c r="L116" s="141">
        <v>37.32196977645993</v>
      </c>
      <c r="M116" s="141">
        <v>0.2376757452942059</v>
      </c>
      <c r="N116" s="75"/>
      <c r="X116" s="75" t="s">
        <v>374</v>
      </c>
      <c r="Y116" s="75" t="s">
        <v>375</v>
      </c>
      <c r="Z116" s="75" t="s">
        <v>376</v>
      </c>
      <c r="AA116" s="75" t="s">
        <v>377</v>
      </c>
      <c r="AB116" s="75" t="s">
        <v>378</v>
      </c>
      <c r="AC116" s="75" t="s">
        <v>379</v>
      </c>
      <c r="AD116" s="75" t="s">
        <v>380</v>
      </c>
      <c r="AE116" s="75" t="s">
        <v>381</v>
      </c>
      <c r="AF116" s="75" t="s">
        <v>382</v>
      </c>
    </row>
    <row r="117" spans="3:32" ht="11.25" x14ac:dyDescent="0.2">
      <c r="C117" s="112"/>
      <c r="D117" s="112"/>
      <c r="E117" s="112">
        <v>0.77998005763399825</v>
      </c>
      <c r="F117" s="141">
        <v>47.527662598353572</v>
      </c>
      <c r="G117" s="141">
        <v>6.9908490726502572</v>
      </c>
      <c r="H117" s="141">
        <v>0.12540212785088822</v>
      </c>
      <c r="I117" s="141">
        <v>0.48919499758953855</v>
      </c>
      <c r="J117" s="141">
        <v>40.997389504482264</v>
      </c>
      <c r="K117" s="141">
        <v>92.075181633990312</v>
      </c>
      <c r="L117" s="141">
        <v>0.43038221044130981</v>
      </c>
      <c r="M117" s="141">
        <v>1.9298185331907649</v>
      </c>
      <c r="N117" s="75"/>
      <c r="X117" s="75" t="s">
        <v>383</v>
      </c>
      <c r="Y117" s="75" t="s">
        <v>384</v>
      </c>
      <c r="Z117" s="75" t="s">
        <v>385</v>
      </c>
      <c r="AA117" s="75" t="s">
        <v>386</v>
      </c>
      <c r="AB117" s="75" t="s">
        <v>387</v>
      </c>
      <c r="AC117" s="75" t="s">
        <v>388</v>
      </c>
      <c r="AD117" s="75" t="s">
        <v>389</v>
      </c>
      <c r="AE117" s="75" t="s">
        <v>390</v>
      </c>
      <c r="AF117" s="75" t="s">
        <v>391</v>
      </c>
    </row>
    <row r="118" spans="3:32" ht="11.25" x14ac:dyDescent="0.2">
      <c r="C118" s="112"/>
      <c r="D118" s="112"/>
      <c r="E118" s="112">
        <v>2.608972172503055</v>
      </c>
      <c r="F118" s="141">
        <v>20.091056923668347</v>
      </c>
      <c r="G118" s="141">
        <v>0.7033698997606217</v>
      </c>
      <c r="H118" s="141">
        <v>0.91715886983868011</v>
      </c>
      <c r="I118" s="141">
        <v>4.4454755131610305E-2</v>
      </c>
      <c r="J118" s="141">
        <v>6.7434251443775368</v>
      </c>
      <c r="K118" s="141">
        <v>40.219015131842418</v>
      </c>
      <c r="L118" s="141">
        <v>64.956171168399592</v>
      </c>
      <c r="M118" s="141">
        <v>0.24979369954388228</v>
      </c>
      <c r="N118" s="75"/>
      <c r="X118" s="75" t="s">
        <v>392</v>
      </c>
      <c r="Y118" s="75" t="s">
        <v>393</v>
      </c>
      <c r="Z118" s="75" t="s">
        <v>394</v>
      </c>
      <c r="AA118" s="75" t="s">
        <v>395</v>
      </c>
      <c r="AB118" s="75" t="s">
        <v>396</v>
      </c>
      <c r="AC118" s="75" t="s">
        <v>397</v>
      </c>
      <c r="AD118" s="75" t="s">
        <v>398</v>
      </c>
      <c r="AE118" s="75" t="s">
        <v>399</v>
      </c>
      <c r="AF118" s="75" t="s">
        <v>400</v>
      </c>
    </row>
    <row r="119" spans="3:32" ht="11.25" x14ac:dyDescent="0.2">
      <c r="C119" s="112"/>
      <c r="D119" s="112"/>
      <c r="E119" s="112">
        <v>1.5392996672438186</v>
      </c>
      <c r="F119" s="141">
        <v>2.2595829307657458</v>
      </c>
      <c r="G119" s="141">
        <v>4.6699541241213218</v>
      </c>
      <c r="H119" s="141">
        <v>5.5311457751187394</v>
      </c>
      <c r="I119" s="141">
        <v>0.52232764976741108</v>
      </c>
      <c r="J119" s="141">
        <v>18.392758849570072</v>
      </c>
      <c r="K119" s="141">
        <v>555.29294366722036</v>
      </c>
      <c r="L119" s="141">
        <v>6.0599613167150448</v>
      </c>
      <c r="M119" s="141">
        <v>0.59072991075258618</v>
      </c>
      <c r="N119" s="75"/>
      <c r="X119" s="75" t="s">
        <v>401</v>
      </c>
      <c r="Y119" s="75" t="s">
        <v>402</v>
      </c>
      <c r="Z119" s="75" t="s">
        <v>403</v>
      </c>
      <c r="AA119" s="75" t="s">
        <v>404</v>
      </c>
      <c r="AB119" s="75" t="s">
        <v>405</v>
      </c>
      <c r="AC119" s="75" t="s">
        <v>406</v>
      </c>
      <c r="AD119" s="75" t="s">
        <v>407</v>
      </c>
      <c r="AE119" s="75" t="s">
        <v>408</v>
      </c>
      <c r="AF119" s="75" t="s">
        <v>409</v>
      </c>
    </row>
    <row r="120" spans="3:32" ht="11.25" x14ac:dyDescent="0.2">
      <c r="C120" s="112" t="s">
        <v>1009</v>
      </c>
      <c r="D120" s="112" t="s">
        <v>4</v>
      </c>
      <c r="E120" s="132">
        <f t="shared" ref="E120:M120" si="20">AVERAGE(E114:E119)</f>
        <v>1</v>
      </c>
      <c r="F120" s="142">
        <f>AVERAGE(F114:F119)</f>
        <v>13.505493898952146</v>
      </c>
      <c r="G120" s="142">
        <f>AVERAGE(G114:G119)</f>
        <v>4.9715560236154763</v>
      </c>
      <c r="H120" s="142">
        <f>AVERAGE(H114:H119)</f>
        <v>16.373748596360137</v>
      </c>
      <c r="I120" s="142">
        <f>AVERAGE(I114:I119)</f>
        <v>116.79203350140018</v>
      </c>
      <c r="J120" s="142">
        <f t="shared" si="20"/>
        <v>28.717618484327911</v>
      </c>
      <c r="K120" s="142">
        <f t="shared" si="20"/>
        <v>206.92378441623501</v>
      </c>
      <c r="L120" s="142">
        <f t="shared" si="20"/>
        <v>19.39931076584346</v>
      </c>
      <c r="M120" s="142">
        <f t="shared" si="20"/>
        <v>3.284067447626132</v>
      </c>
      <c r="N120" s="75"/>
    </row>
    <row r="121" spans="3:32" ht="12" thickBot="1" x14ac:dyDescent="0.25">
      <c r="C121" s="112" t="s">
        <v>1005</v>
      </c>
      <c r="D121" s="112" t="s">
        <v>5</v>
      </c>
      <c r="E121" s="112">
        <f t="shared" ref="E121:M121" si="21">STDEVA(E114:E119)/2.24</f>
        <v>0.41121857559147135</v>
      </c>
      <c r="F121" s="141">
        <f>STDEVA(F114:F119)/2.24</f>
        <v>8.0708586728211955</v>
      </c>
      <c r="G121" s="141">
        <f>STDEVA(G114:G119)/2.24</f>
        <v>1.4112447062450877</v>
      </c>
      <c r="H121" s="141">
        <f>STDEVA(H114:H119)/2.24</f>
        <v>13.988908966253325</v>
      </c>
      <c r="I121" s="141">
        <f>STDEVA(I114:I119)/2.24</f>
        <v>89.340106592322982</v>
      </c>
      <c r="J121" s="141">
        <f t="shared" si="21"/>
        <v>17.018367967513917</v>
      </c>
      <c r="K121" s="141">
        <f t="shared" si="21"/>
        <v>102.55492556921459</v>
      </c>
      <c r="L121" s="141">
        <f t="shared" si="21"/>
        <v>11.70582644089324</v>
      </c>
      <c r="M121" s="141">
        <f t="shared" si="21"/>
        <v>1.8531003646665147</v>
      </c>
      <c r="N121" s="75"/>
    </row>
    <row r="122" spans="3:32" ht="11.25" x14ac:dyDescent="0.2">
      <c r="C122" s="144"/>
      <c r="D122" s="145"/>
      <c r="E122" s="145"/>
      <c r="F122" s="147">
        <f>TTEST(E114:E119,F114:F119,1,1)</f>
        <v>7.4110596586838412E-2</v>
      </c>
      <c r="G122" s="148">
        <f>TTEST(E114:E119,G114:G119,1,1)</f>
        <v>2.4003972685005023E-2</v>
      </c>
      <c r="H122" s="147"/>
      <c r="I122" s="147">
        <f>TTEST(H114:H119,I114:I119,1,1)</f>
        <v>0.13444055491541151</v>
      </c>
      <c r="J122" s="148">
        <f>TTEST(H114:H119,J114:J119,1,1)</f>
        <v>6.8818455202500239E-2</v>
      </c>
      <c r="K122" s="147"/>
      <c r="L122" s="148">
        <f>TTEST(K114:K119,L114:L119,1,1)</f>
        <v>5.9730557297449409E-2</v>
      </c>
      <c r="M122" s="157">
        <f>TTEST(K114:K119,M114:M119,1,1)</f>
        <v>4.093178225990219E-2</v>
      </c>
      <c r="N122" s="75"/>
    </row>
    <row r="123" spans="3:32" ht="12" thickBot="1" x14ac:dyDescent="0.25">
      <c r="C123" s="151"/>
      <c r="D123" s="152"/>
      <c r="E123" s="152"/>
      <c r="F123" s="154">
        <f>TTEST(E114:E119,G114:G119,1,1)</f>
        <v>2.4003972685005023E-2</v>
      </c>
      <c r="G123" s="154">
        <f>TTEST(F114:F119,G114:G119,1,1)</f>
        <v>0.15198817068240106</v>
      </c>
      <c r="H123" s="154"/>
      <c r="I123" s="154">
        <f>TTEST(H114:H119,J114:J119,1,1)</f>
        <v>6.8818455202500239E-2</v>
      </c>
      <c r="J123" s="154">
        <f>TTEST(I114:I119,J114:J119,1,1)</f>
        <v>0.16788769660762554</v>
      </c>
      <c r="K123" s="154"/>
      <c r="L123" s="158">
        <f>TTEST(K114:K119,M114:M119,1,1)</f>
        <v>4.093178225990219E-2</v>
      </c>
      <c r="M123" s="159">
        <f>TTEST(L114:L119,M114:M119,1,1)</f>
        <v>0.11276776996945607</v>
      </c>
      <c r="N123" s="75"/>
    </row>
    <row r="124" spans="3:32" ht="11.25" x14ac:dyDescent="0.2">
      <c r="C124" s="112"/>
      <c r="D124" s="112"/>
      <c r="E124" s="112"/>
      <c r="F124" s="141"/>
      <c r="G124" s="141"/>
      <c r="H124" s="141"/>
      <c r="I124" s="141"/>
      <c r="J124" s="141"/>
      <c r="K124" s="141"/>
      <c r="L124" s="141"/>
      <c r="M124" s="141"/>
      <c r="N124" s="75"/>
    </row>
    <row r="125" spans="3:32" ht="11.25" x14ac:dyDescent="0.2">
      <c r="C125" s="112" t="s">
        <v>60</v>
      </c>
      <c r="D125" s="112" t="s">
        <v>0</v>
      </c>
      <c r="E125" s="112">
        <v>1.5828162563671733</v>
      </c>
      <c r="F125" s="141">
        <v>6.6136109369405212</v>
      </c>
      <c r="G125" s="141">
        <v>72.917386698004677</v>
      </c>
      <c r="H125" s="141">
        <v>7.0715005737633133E-2</v>
      </c>
      <c r="I125" s="141">
        <v>0.47243604701847852</v>
      </c>
      <c r="J125" s="141">
        <v>0.48407024982564922</v>
      </c>
      <c r="K125" s="141">
        <v>30.197195472395144</v>
      </c>
      <c r="L125" s="141">
        <v>9.7682044977668934</v>
      </c>
      <c r="M125" s="141">
        <v>25.812924295029038</v>
      </c>
      <c r="N125" s="75"/>
      <c r="X125" s="75" t="s">
        <v>837</v>
      </c>
      <c r="Y125" s="75" t="s">
        <v>838</v>
      </c>
      <c r="Z125" s="75" t="s">
        <v>839</v>
      </c>
      <c r="AA125" s="75" t="s">
        <v>840</v>
      </c>
      <c r="AB125" s="75" t="s">
        <v>841</v>
      </c>
      <c r="AC125" s="75" t="s">
        <v>842</v>
      </c>
      <c r="AD125" s="75" t="s">
        <v>843</v>
      </c>
      <c r="AE125" s="75" t="s">
        <v>844</v>
      </c>
      <c r="AF125" s="75" t="s">
        <v>845</v>
      </c>
    </row>
    <row r="126" spans="3:32" ht="11.25" x14ac:dyDescent="0.2">
      <c r="C126" s="112"/>
      <c r="D126" s="112"/>
      <c r="E126" s="112">
        <v>1.2523324479204676</v>
      </c>
      <c r="F126" s="141">
        <v>12.451010705850226</v>
      </c>
      <c r="G126" s="141">
        <v>1.0927971138018131</v>
      </c>
      <c r="H126" s="141">
        <v>3.039797535607965E-3</v>
      </c>
      <c r="I126" s="141">
        <v>0.67542262783128681</v>
      </c>
      <c r="J126" s="141">
        <v>2.8151093280408186</v>
      </c>
      <c r="K126" s="141">
        <v>14.357354848154591</v>
      </c>
      <c r="L126" s="141">
        <v>139.10912347532997</v>
      </c>
      <c r="M126" s="141">
        <v>55.710282013362701</v>
      </c>
      <c r="N126" s="75"/>
      <c r="X126" s="75" t="s">
        <v>846</v>
      </c>
      <c r="Y126" s="75" t="s">
        <v>847</v>
      </c>
      <c r="Z126" s="75" t="s">
        <v>848</v>
      </c>
      <c r="AA126" s="75" t="s">
        <v>849</v>
      </c>
      <c r="AB126" s="75" t="s">
        <v>850</v>
      </c>
      <c r="AC126" s="75" t="s">
        <v>851</v>
      </c>
      <c r="AD126" s="75" t="s">
        <v>852</v>
      </c>
      <c r="AE126" s="75" t="s">
        <v>853</v>
      </c>
      <c r="AF126" s="75" t="s">
        <v>854</v>
      </c>
    </row>
    <row r="127" spans="3:32" ht="11.25" x14ac:dyDescent="0.2">
      <c r="C127" s="112"/>
      <c r="D127" s="112"/>
      <c r="E127" s="112">
        <v>0.19466437861468419</v>
      </c>
      <c r="F127" s="141">
        <v>10.095086505235072</v>
      </c>
      <c r="G127" s="141">
        <v>2.8802647106727397</v>
      </c>
      <c r="H127" s="141">
        <v>0.71607914308259268</v>
      </c>
      <c r="I127" s="141">
        <v>1.2337458595191566</v>
      </c>
      <c r="J127" s="141">
        <v>0.58434048839256114</v>
      </c>
      <c r="K127" s="141">
        <v>68.481370865856221</v>
      </c>
      <c r="L127" s="141">
        <v>281.96654464347768</v>
      </c>
      <c r="M127" s="141">
        <v>3.0472673160781487</v>
      </c>
      <c r="N127" s="75"/>
      <c r="X127" s="75" t="s">
        <v>855</v>
      </c>
      <c r="Y127" s="75" t="s">
        <v>856</v>
      </c>
      <c r="Z127" s="75" t="s">
        <v>857</v>
      </c>
      <c r="AA127" s="75" t="s">
        <v>858</v>
      </c>
      <c r="AB127" s="75" t="s">
        <v>859</v>
      </c>
      <c r="AC127" s="75" t="s">
        <v>860</v>
      </c>
      <c r="AD127" s="75" t="s">
        <v>861</v>
      </c>
      <c r="AE127" s="75" t="s">
        <v>862</v>
      </c>
      <c r="AF127" s="75" t="s">
        <v>863</v>
      </c>
    </row>
    <row r="128" spans="3:32" ht="11.25" x14ac:dyDescent="0.2">
      <c r="C128" s="112"/>
      <c r="D128" s="112"/>
      <c r="E128" s="112">
        <v>0.51705792371427284</v>
      </c>
      <c r="F128" s="141">
        <v>3.5310179009663698</v>
      </c>
      <c r="G128" s="141">
        <v>6.8172114408985882</v>
      </c>
      <c r="H128" s="141">
        <v>1.0747307254312737E-3</v>
      </c>
      <c r="I128" s="141">
        <v>34.97351636718065</v>
      </c>
      <c r="J128" s="141">
        <v>4.3264716588783099</v>
      </c>
      <c r="K128" s="141">
        <v>121.98745616345175</v>
      </c>
      <c r="L128" s="141">
        <v>59.897385281700274</v>
      </c>
      <c r="M128" s="141">
        <v>93.854364711318269</v>
      </c>
      <c r="N128" s="75"/>
      <c r="X128" s="75" t="s">
        <v>864</v>
      </c>
      <c r="Y128" s="75" t="s">
        <v>865</v>
      </c>
      <c r="Z128" s="75" t="s">
        <v>866</v>
      </c>
      <c r="AA128" s="75" t="s">
        <v>867</v>
      </c>
      <c r="AB128" s="75" t="s">
        <v>868</v>
      </c>
      <c r="AC128" s="75" t="s">
        <v>869</v>
      </c>
      <c r="AD128" s="75" t="s">
        <v>870</v>
      </c>
      <c r="AE128" s="75" t="s">
        <v>871</v>
      </c>
      <c r="AF128" s="75" t="s">
        <v>872</v>
      </c>
    </row>
    <row r="129" spans="3:32" ht="11.25" x14ac:dyDescent="0.2">
      <c r="C129" s="112"/>
      <c r="D129" s="112"/>
      <c r="E129" s="112">
        <v>1.2042967689122088</v>
      </c>
      <c r="F129" s="141">
        <v>18.585073301289601</v>
      </c>
      <c r="G129" s="141">
        <v>2.042580276219407</v>
      </c>
      <c r="H129" s="141">
        <v>0.92168043105419872</v>
      </c>
      <c r="I129" s="141">
        <v>179.1905803583183</v>
      </c>
      <c r="J129" s="141">
        <v>2.4592032080187156</v>
      </c>
      <c r="K129" s="141">
        <v>45.400294049927261</v>
      </c>
      <c r="L129" s="141">
        <v>9.0120840525237824</v>
      </c>
      <c r="M129" s="141">
        <v>2.3372255915381537</v>
      </c>
      <c r="N129" s="75"/>
      <c r="U129" s="110"/>
      <c r="X129" s="75" t="s">
        <v>873</v>
      </c>
      <c r="Y129" s="75" t="s">
        <v>874</v>
      </c>
      <c r="Z129" s="75" t="s">
        <v>875</v>
      </c>
      <c r="AA129" s="75" t="s">
        <v>876</v>
      </c>
      <c r="AB129" s="75" t="s">
        <v>877</v>
      </c>
      <c r="AC129" s="75" t="s">
        <v>878</v>
      </c>
      <c r="AD129" s="75" t="s">
        <v>879</v>
      </c>
      <c r="AE129" s="75" t="s">
        <v>880</v>
      </c>
      <c r="AF129" s="75" t="s">
        <v>881</v>
      </c>
    </row>
    <row r="130" spans="3:32" ht="11.25" x14ac:dyDescent="0.2">
      <c r="C130" s="112"/>
      <c r="D130" s="112"/>
      <c r="E130" s="112">
        <v>1.2488322244711938</v>
      </c>
      <c r="F130" s="141">
        <v>10.359602327190212</v>
      </c>
      <c r="G130" s="141">
        <v>0.94356264580051108</v>
      </c>
      <c r="H130" s="141">
        <v>0.35529815053630875</v>
      </c>
      <c r="I130" s="141">
        <v>43.240079278706972</v>
      </c>
      <c r="J130" s="141">
        <v>9.5978374624568552</v>
      </c>
      <c r="K130" s="141">
        <v>41.578604565754489</v>
      </c>
      <c r="L130" s="141">
        <v>16.568718688918274</v>
      </c>
      <c r="M130" s="141">
        <v>6.4592797969779827</v>
      </c>
      <c r="N130" s="75"/>
      <c r="X130" s="75" t="s">
        <v>882</v>
      </c>
      <c r="Y130" s="75" t="s">
        <v>883</v>
      </c>
      <c r="Z130" s="75" t="s">
        <v>884</v>
      </c>
      <c r="AA130" s="75" t="s">
        <v>885</v>
      </c>
      <c r="AB130" s="75" t="s">
        <v>886</v>
      </c>
      <c r="AC130" s="75" t="s">
        <v>887</v>
      </c>
      <c r="AD130" s="75" t="s">
        <v>888</v>
      </c>
      <c r="AE130" s="75" t="s">
        <v>889</v>
      </c>
      <c r="AF130" s="75" t="s">
        <v>890</v>
      </c>
    </row>
    <row r="131" spans="3:32" ht="11.25" x14ac:dyDescent="0.2">
      <c r="C131" s="112" t="s">
        <v>1009</v>
      </c>
      <c r="D131" s="112" t="s">
        <v>4</v>
      </c>
      <c r="E131" s="132">
        <f t="shared" ref="E131:M131" si="22">AVERAGE(E125:E130)</f>
        <v>1</v>
      </c>
      <c r="F131" s="142">
        <f t="shared" si="22"/>
        <v>10.272566946245332</v>
      </c>
      <c r="G131" s="142">
        <f t="shared" si="22"/>
        <v>14.448967147566288</v>
      </c>
      <c r="H131" s="142">
        <f t="shared" si="22"/>
        <v>0.34464787644529543</v>
      </c>
      <c r="I131" s="142">
        <f t="shared" si="22"/>
        <v>43.297630089762471</v>
      </c>
      <c r="J131" s="142">
        <f t="shared" si="22"/>
        <v>3.3778387326021515</v>
      </c>
      <c r="K131" s="142">
        <f t="shared" si="22"/>
        <v>53.667045994256569</v>
      </c>
      <c r="L131" s="142">
        <f t="shared" si="22"/>
        <v>86.053676773286156</v>
      </c>
      <c r="M131" s="142">
        <f t="shared" si="22"/>
        <v>31.203557287384047</v>
      </c>
      <c r="N131" s="75"/>
    </row>
    <row r="132" spans="3:32" ht="12" thickBot="1" x14ac:dyDescent="0.25">
      <c r="C132" s="112" t="s">
        <v>1002</v>
      </c>
      <c r="D132" s="112" t="s">
        <v>5</v>
      </c>
      <c r="E132" s="112">
        <f t="shared" ref="E132:M132" si="23">STDEVA(E125:E130)/2.24</f>
        <v>0.23528095406093708</v>
      </c>
      <c r="F132" s="141">
        <f t="shared" si="23"/>
        <v>2.3000292549993415</v>
      </c>
      <c r="G132" s="141">
        <f t="shared" si="23"/>
        <v>12.823207198393607</v>
      </c>
      <c r="H132" s="141">
        <f t="shared" si="23"/>
        <v>0.17641770260753495</v>
      </c>
      <c r="I132" s="141">
        <f t="shared" si="23"/>
        <v>30.90124801168561</v>
      </c>
      <c r="J132" s="141">
        <f t="shared" si="23"/>
        <v>1.5063425207409502</v>
      </c>
      <c r="K132" s="141">
        <f t="shared" si="23"/>
        <v>16.938064759778488</v>
      </c>
      <c r="L132" s="141">
        <f t="shared" si="23"/>
        <v>48.273741241169866</v>
      </c>
      <c r="M132" s="141">
        <f t="shared" si="23"/>
        <v>16.455096975368907</v>
      </c>
      <c r="N132" s="75"/>
    </row>
    <row r="133" spans="3:32" ht="11.25" x14ac:dyDescent="0.2">
      <c r="C133" s="162"/>
      <c r="D133" s="163"/>
      <c r="E133" s="163"/>
      <c r="F133" s="147">
        <f>TTEST(E125:E130,F125:F130,1,1)</f>
        <v>3.1819641654121976E-3</v>
      </c>
      <c r="G133" s="148">
        <f>TTEST(E125:E130,G125:G130,1,1)</f>
        <v>0.14970575041083184</v>
      </c>
      <c r="H133" s="147"/>
      <c r="I133" s="147">
        <f>TTEST(H125:H130,I125:I130,1,1)</f>
        <v>9.3784635181541551E-2</v>
      </c>
      <c r="J133" s="148">
        <f>TTEST(H125:H130,J125:J130,1,1)</f>
        <v>4.181802361890076E-2</v>
      </c>
      <c r="K133" s="147"/>
      <c r="L133" s="148">
        <f>TTEST(K125:K130,L125:L130,1,1)</f>
        <v>0.25249682370406995</v>
      </c>
      <c r="M133" s="157">
        <f>TTEST(K125:K130,M125:M130,1,1)</f>
        <v>9.8806958098471245E-2</v>
      </c>
      <c r="N133" s="75"/>
    </row>
    <row r="134" spans="3:32" ht="12" thickBot="1" x14ac:dyDescent="0.25">
      <c r="C134" s="164"/>
      <c r="D134" s="165"/>
      <c r="E134" s="165"/>
      <c r="F134" s="154">
        <f>TTEST(E125:E130,G125:G130,1,1)</f>
        <v>0.14970575041083184</v>
      </c>
      <c r="G134" s="154">
        <f>TTEST(F125:F130,G125:G130,1,1)</f>
        <v>0.37788260736852392</v>
      </c>
      <c r="H134" s="154"/>
      <c r="I134" s="154">
        <f>TTEST(H125:H130,J125:J130,1,1)</f>
        <v>4.181802361890076E-2</v>
      </c>
      <c r="J134" s="154">
        <f>TTEST(I125:I130,J125:J130,1,1)</f>
        <v>0.10758149309685563</v>
      </c>
      <c r="K134" s="154"/>
      <c r="L134" s="158">
        <f>TTEST(K125:K130,M125:M130,1,1)</f>
        <v>9.8806958098471245E-2</v>
      </c>
      <c r="M134" s="159">
        <f>TTEST(L125:L130,M125:M130,1,1)</f>
        <v>0.15109653210965146</v>
      </c>
      <c r="N134" s="75"/>
    </row>
    <row r="135" spans="3:32" ht="11.25" x14ac:dyDescent="0.2">
      <c r="F135" s="143"/>
      <c r="G135" s="143"/>
      <c r="H135" s="143"/>
      <c r="I135" s="143"/>
      <c r="J135" s="143"/>
      <c r="K135" s="143"/>
      <c r="L135" s="143"/>
      <c r="M135" s="143"/>
      <c r="N135" s="75"/>
    </row>
    <row r="136" spans="3:32" ht="11.25" x14ac:dyDescent="0.2">
      <c r="N136" s="75"/>
    </row>
    <row r="137" spans="3:32" ht="11.25" x14ac:dyDescent="0.2">
      <c r="N137" s="75"/>
    </row>
    <row r="138" spans="3:32" ht="11.25" x14ac:dyDescent="0.2">
      <c r="N138" s="75"/>
    </row>
    <row r="139" spans="3:32" ht="11.25" x14ac:dyDescent="0.2">
      <c r="N139" s="75"/>
    </row>
    <row r="140" spans="3:32" ht="11.25" x14ac:dyDescent="0.2">
      <c r="N140" s="75"/>
    </row>
    <row r="141" spans="3:32" ht="11.25" x14ac:dyDescent="0.2">
      <c r="N141" s="75"/>
    </row>
    <row r="142" spans="3:32" ht="11.25" x14ac:dyDescent="0.2">
      <c r="N142" s="75"/>
    </row>
    <row r="143" spans="3:32" ht="11.25" x14ac:dyDescent="0.2">
      <c r="N143" s="75"/>
    </row>
    <row r="144" spans="3:32" ht="11.25" x14ac:dyDescent="0.2">
      <c r="N144" s="75"/>
    </row>
    <row r="145" spans="14:14" ht="11.25" x14ac:dyDescent="0.2">
      <c r="N145" s="75"/>
    </row>
    <row r="146" spans="14:14" ht="11.25" x14ac:dyDescent="0.2">
      <c r="N146" s="75"/>
    </row>
    <row r="147" spans="14:14" ht="11.25" x14ac:dyDescent="0.2">
      <c r="N147" s="75"/>
    </row>
    <row r="148" spans="14:14" ht="11.25" x14ac:dyDescent="0.2">
      <c r="N148" s="75"/>
    </row>
    <row r="149" spans="14:14" ht="11.25" x14ac:dyDescent="0.2">
      <c r="N149" s="75"/>
    </row>
    <row r="150" spans="14:14" ht="11.25" x14ac:dyDescent="0.2">
      <c r="N150" s="75"/>
    </row>
    <row r="151" spans="14:14" ht="11.25" x14ac:dyDescent="0.2">
      <c r="N151" s="75"/>
    </row>
    <row r="152" spans="14:14" ht="11.25" x14ac:dyDescent="0.2">
      <c r="N152" s="75"/>
    </row>
    <row r="153" spans="14:14" ht="11.25" x14ac:dyDescent="0.2">
      <c r="N153" s="75"/>
    </row>
    <row r="154" spans="14:14" ht="11.25" x14ac:dyDescent="0.2">
      <c r="N154" s="75"/>
    </row>
    <row r="155" spans="14:14" ht="11.25" x14ac:dyDescent="0.2">
      <c r="N155" s="75"/>
    </row>
  </sheetData>
  <phoneticPr fontId="7" type="noConversion"/>
  <conditionalFormatting sqref="F11:M12 F133:M134 F23:M24 F34:M35 F56:M57 F67:M68 F78:M79 F89:M90 F100:M101 F111:M112 F122:M123 F45:M46">
    <cfRule type="cellIs" dxfId="0" priority="1" stopIfTrue="1" operator="lessThan">
      <formula>0.05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8"/>
  <sheetViews>
    <sheetView topLeftCell="G1" workbookViewId="0">
      <selection activeCell="O30" sqref="O30"/>
    </sheetView>
  </sheetViews>
  <sheetFormatPr defaultRowHeight="15" x14ac:dyDescent="0.25"/>
  <cols>
    <col min="3" max="3" width="15.85546875" customWidth="1"/>
  </cols>
  <sheetData>
    <row r="3" spans="2:12" ht="58.5" customHeight="1" x14ac:dyDescent="0.25">
      <c r="B3" t="s">
        <v>62</v>
      </c>
      <c r="C3" t="s">
        <v>63</v>
      </c>
      <c r="D3" s="225" t="s">
        <v>64</v>
      </c>
      <c r="E3" s="225"/>
      <c r="F3" s="225"/>
      <c r="G3" s="225"/>
      <c r="H3" s="225"/>
      <c r="I3" s="225"/>
      <c r="J3" s="225"/>
      <c r="K3" s="66" t="s">
        <v>65</v>
      </c>
      <c r="L3" s="66" t="s">
        <v>66</v>
      </c>
    </row>
    <row r="4" spans="2:12" x14ac:dyDescent="0.25">
      <c r="B4">
        <v>0</v>
      </c>
      <c r="C4" t="s">
        <v>7</v>
      </c>
      <c r="D4" s="22">
        <v>0.83</v>
      </c>
      <c r="E4" s="22">
        <v>0.13</v>
      </c>
      <c r="F4" s="22">
        <v>0</v>
      </c>
      <c r="G4" s="22">
        <v>0</v>
      </c>
      <c r="H4" s="22">
        <v>0.06</v>
      </c>
      <c r="I4" s="22">
        <v>0</v>
      </c>
      <c r="J4" s="22">
        <v>0.19</v>
      </c>
      <c r="K4" s="40">
        <f>AVERAGE(D4:J4)</f>
        <v>0.17285714285714285</v>
      </c>
      <c r="L4" s="40">
        <f>STDEVA(D4:J4)/2.65</f>
        <v>0.11282354759939187</v>
      </c>
    </row>
    <row r="5" spans="2:12" x14ac:dyDescent="0.25">
      <c r="B5">
        <v>0</v>
      </c>
      <c r="C5" t="s">
        <v>67</v>
      </c>
      <c r="D5" s="22">
        <v>1.99</v>
      </c>
      <c r="E5" s="22">
        <v>0</v>
      </c>
      <c r="F5" s="22">
        <v>0.06</v>
      </c>
      <c r="G5" s="22">
        <v>0</v>
      </c>
      <c r="H5" s="22">
        <v>0.51</v>
      </c>
      <c r="I5" s="22">
        <v>1.99</v>
      </c>
      <c r="K5" s="40">
        <f t="shared" ref="K5:K18" si="0">AVERAGE(D5:J5)</f>
        <v>0.7583333333333333</v>
      </c>
      <c r="L5" s="40">
        <f t="shared" ref="L5:L18" si="1">STDEVA(D5:J5)/2.65</f>
        <v>0.36716354135053908</v>
      </c>
    </row>
    <row r="6" spans="2:12" x14ac:dyDescent="0.25">
      <c r="B6">
        <v>0</v>
      </c>
      <c r="C6" t="s">
        <v>68</v>
      </c>
      <c r="D6" s="22">
        <v>0.51</v>
      </c>
      <c r="E6" s="22">
        <v>0.26</v>
      </c>
      <c r="F6" s="22">
        <v>0.32</v>
      </c>
      <c r="G6" s="22">
        <v>0</v>
      </c>
      <c r="H6" s="22">
        <v>0</v>
      </c>
      <c r="K6" s="40">
        <f t="shared" si="0"/>
        <v>0.21800000000000003</v>
      </c>
      <c r="L6" s="40">
        <f t="shared" si="1"/>
        <v>8.2778382389109506E-2</v>
      </c>
    </row>
    <row r="7" spans="2:12" x14ac:dyDescent="0.25">
      <c r="B7">
        <v>0</v>
      </c>
      <c r="C7" t="s">
        <v>69</v>
      </c>
      <c r="D7" s="22">
        <v>0.06</v>
      </c>
      <c r="E7" s="22">
        <v>0.13</v>
      </c>
      <c r="F7" s="22">
        <v>0</v>
      </c>
      <c r="G7" s="22">
        <v>0.57999999999999996</v>
      </c>
      <c r="H7" s="22">
        <v>1.54</v>
      </c>
      <c r="I7" s="22">
        <v>1.0900000000000001</v>
      </c>
      <c r="J7" s="22">
        <v>0.06</v>
      </c>
      <c r="K7" s="40">
        <f t="shared" si="0"/>
        <v>0.49428571428571433</v>
      </c>
      <c r="L7" s="40">
        <f t="shared" si="1"/>
        <v>0.229019166823027</v>
      </c>
    </row>
    <row r="8" spans="2:12" x14ac:dyDescent="0.25">
      <c r="B8">
        <v>0</v>
      </c>
      <c r="C8" t="s">
        <v>70</v>
      </c>
      <c r="D8" s="22">
        <v>1.22</v>
      </c>
      <c r="E8" s="22">
        <v>0.13</v>
      </c>
      <c r="F8" s="22">
        <v>0</v>
      </c>
      <c r="G8" s="22">
        <v>2.69</v>
      </c>
      <c r="H8" s="22">
        <v>0.96</v>
      </c>
      <c r="I8" s="22">
        <v>1.35</v>
      </c>
      <c r="K8" s="40">
        <f t="shared" si="0"/>
        <v>1.0583333333333333</v>
      </c>
      <c r="L8" s="40">
        <f t="shared" si="1"/>
        <v>0.36838706613725097</v>
      </c>
    </row>
    <row r="9" spans="2:12" x14ac:dyDescent="0.25">
      <c r="B9">
        <v>0.3</v>
      </c>
      <c r="C9" t="s">
        <v>7</v>
      </c>
      <c r="D9" s="22">
        <v>0</v>
      </c>
      <c r="E9" s="22">
        <v>0</v>
      </c>
      <c r="F9" s="22">
        <v>0</v>
      </c>
      <c r="G9" s="22">
        <v>0.51</v>
      </c>
      <c r="H9" s="22">
        <v>0.32</v>
      </c>
      <c r="I9" s="22">
        <v>0</v>
      </c>
      <c r="J9" s="22">
        <v>0.32</v>
      </c>
      <c r="K9" s="40">
        <f t="shared" si="0"/>
        <v>0.16428571428571431</v>
      </c>
      <c r="L9" s="40">
        <f t="shared" si="1"/>
        <v>8.0930190324619164E-2</v>
      </c>
    </row>
    <row r="10" spans="2:12" x14ac:dyDescent="0.25">
      <c r="B10">
        <v>0.3</v>
      </c>
      <c r="C10" t="s">
        <v>67</v>
      </c>
      <c r="D10" s="22">
        <v>0</v>
      </c>
      <c r="E10" s="22">
        <v>0.13</v>
      </c>
      <c r="F10" s="22">
        <v>3.46</v>
      </c>
      <c r="G10" s="22">
        <v>0.83</v>
      </c>
      <c r="H10" s="22">
        <v>0.19</v>
      </c>
      <c r="I10" s="22">
        <v>0.13</v>
      </c>
      <c r="K10" s="40">
        <f t="shared" si="0"/>
        <v>0.79</v>
      </c>
      <c r="L10" s="40">
        <f t="shared" si="1"/>
        <v>0.50587998610516172</v>
      </c>
    </row>
    <row r="11" spans="2:12" x14ac:dyDescent="0.25">
      <c r="B11">
        <v>0.3</v>
      </c>
      <c r="C11" t="s">
        <v>68</v>
      </c>
      <c r="D11" s="22">
        <v>0.38</v>
      </c>
      <c r="E11" s="22">
        <v>1.6</v>
      </c>
      <c r="F11" s="22">
        <v>0.13</v>
      </c>
      <c r="G11" s="22">
        <v>0</v>
      </c>
      <c r="H11" s="22">
        <v>0.64</v>
      </c>
      <c r="I11" s="22">
        <v>0.57999999999999996</v>
      </c>
      <c r="J11" s="22">
        <v>0.13</v>
      </c>
      <c r="K11" s="40">
        <f t="shared" si="0"/>
        <v>0.49428571428571427</v>
      </c>
      <c r="L11" s="40">
        <f t="shared" si="1"/>
        <v>0.20518793051675321</v>
      </c>
    </row>
    <row r="12" spans="2:12" x14ac:dyDescent="0.25">
      <c r="B12">
        <v>0.3</v>
      </c>
      <c r="C12" t="s">
        <v>69</v>
      </c>
      <c r="D12" s="22">
        <v>0.26</v>
      </c>
      <c r="E12" s="22">
        <v>0</v>
      </c>
      <c r="F12" s="22">
        <v>0.19</v>
      </c>
      <c r="G12" s="22">
        <v>0.06</v>
      </c>
      <c r="H12" s="22">
        <v>0</v>
      </c>
      <c r="K12" s="40">
        <f t="shared" si="0"/>
        <v>0.10200000000000001</v>
      </c>
      <c r="L12" s="40">
        <f t="shared" si="1"/>
        <v>4.4361696633013127E-2</v>
      </c>
    </row>
    <row r="13" spans="2:12" x14ac:dyDescent="0.25">
      <c r="B13">
        <v>0.3</v>
      </c>
      <c r="C13" t="s">
        <v>70</v>
      </c>
      <c r="D13" s="22">
        <v>2.4300000000000002</v>
      </c>
      <c r="E13" s="22">
        <v>3.08</v>
      </c>
      <c r="F13" s="22">
        <v>1.6</v>
      </c>
      <c r="G13" s="22">
        <v>1.35</v>
      </c>
      <c r="H13" s="22">
        <v>2.2400000000000002</v>
      </c>
      <c r="I13" s="22">
        <v>1.28</v>
      </c>
      <c r="J13" s="22">
        <v>1.34</v>
      </c>
      <c r="K13" s="40">
        <f t="shared" si="0"/>
        <v>1.9028571428571426</v>
      </c>
      <c r="L13" s="40">
        <f t="shared" si="1"/>
        <v>0.26141180245926593</v>
      </c>
    </row>
    <row r="14" spans="2:12" x14ac:dyDescent="0.25">
      <c r="B14">
        <v>30</v>
      </c>
      <c r="C14" t="s">
        <v>7</v>
      </c>
      <c r="D14" s="22">
        <v>0</v>
      </c>
      <c r="E14" s="22">
        <v>0.19</v>
      </c>
      <c r="F14" s="22">
        <v>0.19</v>
      </c>
      <c r="G14" s="22">
        <v>0</v>
      </c>
      <c r="H14" s="22">
        <v>0</v>
      </c>
      <c r="I14" s="22">
        <v>0</v>
      </c>
      <c r="J14" s="22">
        <v>0</v>
      </c>
      <c r="K14" s="40">
        <f t="shared" si="0"/>
        <v>5.4285714285714284E-2</v>
      </c>
      <c r="L14" s="40">
        <f t="shared" si="1"/>
        <v>3.4985096954758738E-2</v>
      </c>
    </row>
    <row r="15" spans="2:12" x14ac:dyDescent="0.25">
      <c r="B15">
        <v>30</v>
      </c>
      <c r="C15" t="s">
        <v>67</v>
      </c>
      <c r="D15" s="22">
        <v>0.45</v>
      </c>
      <c r="E15" s="22">
        <v>0.64</v>
      </c>
      <c r="F15" s="22">
        <v>0.77</v>
      </c>
      <c r="G15" s="22">
        <v>0.38</v>
      </c>
      <c r="H15" s="22">
        <v>2.5</v>
      </c>
      <c r="I15" s="22">
        <v>0.51</v>
      </c>
      <c r="J15" s="22">
        <v>3.3</v>
      </c>
      <c r="K15" s="40">
        <f t="shared" si="0"/>
        <v>1.2214285714285715</v>
      </c>
      <c r="L15" s="40">
        <f t="shared" si="1"/>
        <v>0.44399894040280241</v>
      </c>
    </row>
    <row r="16" spans="2:12" x14ac:dyDescent="0.25">
      <c r="B16">
        <v>30</v>
      </c>
      <c r="C16" t="s">
        <v>68</v>
      </c>
      <c r="D16" s="22">
        <v>1.1499999999999999</v>
      </c>
      <c r="E16" s="22">
        <v>2.31</v>
      </c>
      <c r="F16" s="22">
        <v>4.62</v>
      </c>
      <c r="G16" s="22">
        <v>6.03</v>
      </c>
      <c r="H16" s="22">
        <v>1.28</v>
      </c>
      <c r="I16" s="22">
        <v>0.06</v>
      </c>
      <c r="K16" s="40">
        <f t="shared" si="0"/>
        <v>2.5749999999999997</v>
      </c>
      <c r="L16" s="40">
        <f t="shared" si="1"/>
        <v>0.86417813255405929</v>
      </c>
    </row>
    <row r="17" spans="2:12" x14ac:dyDescent="0.25">
      <c r="B17">
        <v>30</v>
      </c>
      <c r="C17" t="s">
        <v>69</v>
      </c>
      <c r="D17" s="22">
        <v>3.33</v>
      </c>
      <c r="E17" s="22">
        <v>2.2400000000000002</v>
      </c>
      <c r="F17" s="22">
        <v>0.19</v>
      </c>
      <c r="G17" s="22">
        <v>0.45</v>
      </c>
      <c r="H17" s="22">
        <v>1.54</v>
      </c>
      <c r="I17" s="22">
        <v>0.38</v>
      </c>
      <c r="K17" s="40">
        <f t="shared" si="0"/>
        <v>1.3550000000000002</v>
      </c>
      <c r="L17" s="40">
        <f t="shared" si="1"/>
        <v>0.47267672071604161</v>
      </c>
    </row>
    <row r="18" spans="2:12" x14ac:dyDescent="0.25">
      <c r="B18">
        <v>30</v>
      </c>
      <c r="C18" t="s">
        <v>70</v>
      </c>
      <c r="D18" s="22">
        <v>0.71</v>
      </c>
      <c r="E18" s="22">
        <v>0.38</v>
      </c>
      <c r="F18" s="22">
        <v>1.41</v>
      </c>
      <c r="G18" s="22">
        <v>4.0999999999999996</v>
      </c>
      <c r="H18" s="22">
        <v>0.9</v>
      </c>
      <c r="I18" s="22">
        <v>2.76</v>
      </c>
      <c r="J18" s="22">
        <v>0.64</v>
      </c>
      <c r="K18" s="40">
        <f t="shared" si="0"/>
        <v>1.5571428571428572</v>
      </c>
      <c r="L18" s="40">
        <f t="shared" si="1"/>
        <v>0.51811707495665837</v>
      </c>
    </row>
  </sheetData>
  <mergeCells count="1">
    <mergeCell ref="D3:J3"/>
  </mergeCells>
  <phoneticPr fontId="7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7"/>
  <sheetViews>
    <sheetView topLeftCell="E1" workbookViewId="0">
      <selection activeCell="AB16" sqref="AB16"/>
    </sheetView>
  </sheetViews>
  <sheetFormatPr defaultColWidth="6.28515625" defaultRowHeight="15" x14ac:dyDescent="0.25"/>
  <cols>
    <col min="1" max="9" width="6.28515625" style="72" customWidth="1"/>
    <col min="10" max="10" width="6.42578125" customWidth="1"/>
    <col min="11" max="16384" width="6.28515625" style="72"/>
  </cols>
  <sheetData>
    <row r="1" spans="2:12" ht="11.25" x14ac:dyDescent="0.2">
      <c r="J1" s="72"/>
    </row>
    <row r="2" spans="2:12" ht="11.25" x14ac:dyDescent="0.2">
      <c r="J2" s="72"/>
    </row>
    <row r="3" spans="2:12" ht="11.25" x14ac:dyDescent="0.2">
      <c r="J3" s="72"/>
    </row>
    <row r="4" spans="2:12" ht="11.25" x14ac:dyDescent="0.2">
      <c r="J4" s="72"/>
    </row>
    <row r="5" spans="2:12" ht="11.25" x14ac:dyDescent="0.2">
      <c r="J5" s="72"/>
    </row>
    <row r="6" spans="2:12" ht="11.25" x14ac:dyDescent="0.2">
      <c r="J6" s="72"/>
    </row>
    <row r="7" spans="2:12" ht="11.25" x14ac:dyDescent="0.2">
      <c r="J7" s="72"/>
    </row>
    <row r="8" spans="2:12" ht="11.25" x14ac:dyDescent="0.2">
      <c r="J8" s="72"/>
    </row>
    <row r="9" spans="2:12" ht="11.25" x14ac:dyDescent="0.2">
      <c r="J9" s="72"/>
    </row>
    <row r="10" spans="2:12" ht="11.25" x14ac:dyDescent="0.2">
      <c r="J10" s="72"/>
    </row>
    <row r="11" spans="2:12" ht="11.25" x14ac:dyDescent="0.2">
      <c r="J11" s="72"/>
    </row>
    <row r="12" spans="2:12" ht="11.25" x14ac:dyDescent="0.2">
      <c r="J12" s="72"/>
    </row>
    <row r="13" spans="2:12" ht="11.25" x14ac:dyDescent="0.2">
      <c r="J13" s="72"/>
    </row>
    <row r="14" spans="2:12" ht="11.25" x14ac:dyDescent="0.2">
      <c r="G14" s="72" t="s">
        <v>999</v>
      </c>
      <c r="H14" s="72" t="s">
        <v>999</v>
      </c>
      <c r="I14" s="72" t="s">
        <v>999</v>
      </c>
      <c r="J14" s="72" t="s">
        <v>1000</v>
      </c>
      <c r="K14" s="72" t="s">
        <v>1000</v>
      </c>
      <c r="L14" s="72" t="s">
        <v>1000</v>
      </c>
    </row>
    <row r="15" spans="2:12" ht="11.25" x14ac:dyDescent="0.2">
      <c r="C15" s="72" t="s">
        <v>1010</v>
      </c>
      <c r="D15" s="72">
        <v>0</v>
      </c>
      <c r="E15" s="72">
        <v>0.3</v>
      </c>
      <c r="F15" s="72">
        <v>30</v>
      </c>
      <c r="G15" s="72">
        <v>0</v>
      </c>
      <c r="H15" s="72">
        <v>0.3</v>
      </c>
      <c r="I15" s="72">
        <v>30</v>
      </c>
      <c r="J15" s="72">
        <v>0</v>
      </c>
      <c r="K15" s="72">
        <v>0.3</v>
      </c>
      <c r="L15" s="72">
        <v>30</v>
      </c>
    </row>
    <row r="16" spans="2:12" ht="56.25" x14ac:dyDescent="0.2">
      <c r="B16" s="174" t="s">
        <v>77</v>
      </c>
      <c r="C16" s="72" t="s">
        <v>41</v>
      </c>
      <c r="D16" s="72" t="s">
        <v>42</v>
      </c>
      <c r="E16" s="174" t="s">
        <v>44</v>
      </c>
      <c r="F16" s="174" t="s">
        <v>46</v>
      </c>
      <c r="G16" s="174" t="s">
        <v>43</v>
      </c>
      <c r="H16" s="174" t="s">
        <v>45</v>
      </c>
      <c r="I16" s="174" t="s">
        <v>71</v>
      </c>
      <c r="J16" s="194" t="s">
        <v>78</v>
      </c>
      <c r="K16" s="194" t="s">
        <v>79</v>
      </c>
      <c r="L16" s="194" t="s">
        <v>80</v>
      </c>
    </row>
    <row r="17" spans="2:24" ht="11.25" x14ac:dyDescent="0.2">
      <c r="B17" s="113"/>
      <c r="C17" s="113"/>
      <c r="D17" s="113">
        <v>66.893424036281175</v>
      </c>
      <c r="E17" s="172">
        <v>41.118669690098002</v>
      </c>
      <c r="F17" s="113">
        <v>136.24338624338625</v>
      </c>
      <c r="G17" s="113">
        <v>88.624338624338634</v>
      </c>
      <c r="H17" s="113">
        <v>162.88737717309147</v>
      </c>
      <c r="I17" s="113">
        <v>130.57445200302342</v>
      </c>
      <c r="J17" s="113">
        <v>149.84882842025701</v>
      </c>
      <c r="K17" s="113">
        <v>319.40211640211601</v>
      </c>
      <c r="L17" s="113">
        <v>130.57445200302342</v>
      </c>
      <c r="R17" s="72" t="s">
        <v>1014</v>
      </c>
      <c r="S17" s="72" t="s">
        <v>1015</v>
      </c>
      <c r="T17" s="72" t="s">
        <v>1016</v>
      </c>
    </row>
    <row r="18" spans="2:24" ht="11.25" x14ac:dyDescent="0.2">
      <c r="B18" s="113"/>
      <c r="C18" s="113"/>
      <c r="D18" s="113">
        <v>85.207860922146594</v>
      </c>
      <c r="E18" s="113">
        <v>171.01284958427817</v>
      </c>
      <c r="F18" s="113">
        <v>106.19803476946335</v>
      </c>
      <c r="G18" s="113">
        <v>113.18972033257748</v>
      </c>
      <c r="H18" s="113">
        <v>65.948601662887384</v>
      </c>
      <c r="I18" s="113">
        <v>150.79365079365081</v>
      </c>
      <c r="J18" s="113">
        <v>96.749811035525326</v>
      </c>
      <c r="K18" s="113">
        <v>361.67800453514741</v>
      </c>
      <c r="L18" s="113">
        <v>150.79365079365081</v>
      </c>
      <c r="P18" s="72" t="s">
        <v>1022</v>
      </c>
      <c r="Q18" s="72" t="s">
        <v>1011</v>
      </c>
      <c r="R18" s="195">
        <f>D23</f>
        <v>70.163769211388242</v>
      </c>
      <c r="S18" s="195">
        <f>E23</f>
        <v>103.42403628117916</v>
      </c>
      <c r="T18" s="195">
        <f>F23</f>
        <v>110.43083900226759</v>
      </c>
      <c r="V18" s="195">
        <f>D24</f>
        <v>5.1716080093189269</v>
      </c>
      <c r="W18" s="195">
        <f>E24</f>
        <v>30.435561352004076</v>
      </c>
      <c r="X18" s="195">
        <f>F24</f>
        <v>20.166910901935331</v>
      </c>
    </row>
    <row r="19" spans="2:24" ht="11.25" x14ac:dyDescent="0.2">
      <c r="B19" s="113"/>
      <c r="C19" s="113"/>
      <c r="D19" s="113">
        <v>58.390022675736965</v>
      </c>
      <c r="E19" s="113">
        <v>63.492063492063494</v>
      </c>
      <c r="F19" s="113">
        <v>181.78382464096751</v>
      </c>
      <c r="G19" s="113">
        <v>33.63567649281935</v>
      </c>
      <c r="H19" s="113">
        <v>62.925170068027214</v>
      </c>
      <c r="I19" s="113">
        <v>126.60619803476946</v>
      </c>
      <c r="J19" s="113">
        <v>128.3068783068783</v>
      </c>
      <c r="K19" s="113">
        <v>196.90098261526833</v>
      </c>
      <c r="L19" s="113">
        <v>126.60619803476946</v>
      </c>
      <c r="Q19" s="72" t="s">
        <v>1036</v>
      </c>
      <c r="R19" s="195">
        <f>G23</f>
        <v>106.33975812547243</v>
      </c>
      <c r="S19" s="195">
        <f>H23</f>
        <v>127.81557067271356</v>
      </c>
      <c r="T19" s="195">
        <f>I23</f>
        <v>191.45880574452002</v>
      </c>
      <c r="V19" s="195">
        <f>G24</f>
        <v>24.485215561137714</v>
      </c>
      <c r="W19" s="195">
        <f>H24</f>
        <v>33.546739161039966</v>
      </c>
      <c r="X19" s="195">
        <f>I24</f>
        <v>34.441353573384674</v>
      </c>
    </row>
    <row r="20" spans="2:24" ht="11.25" x14ac:dyDescent="0.2">
      <c r="B20" s="113"/>
      <c r="C20" s="113"/>
      <c r="D20" s="113"/>
      <c r="E20" s="113">
        <v>33.068783068783098</v>
      </c>
      <c r="F20" s="113">
        <v>38.170823885109598</v>
      </c>
      <c r="G20" s="113">
        <v>189.90929705215422</v>
      </c>
      <c r="H20" s="113">
        <v>268.89644746787604</v>
      </c>
      <c r="I20" s="113">
        <v>345.04913076341649</v>
      </c>
      <c r="J20" s="113">
        <v>73.507180650037796</v>
      </c>
      <c r="K20" s="113"/>
      <c r="L20" s="113">
        <v>345.04913076341649</v>
      </c>
      <c r="Q20" s="72" t="s">
        <v>1037</v>
      </c>
      <c r="R20" s="195">
        <f>J23</f>
        <v>112.10317460317462</v>
      </c>
      <c r="S20" s="195">
        <f>K23</f>
        <v>292.6603678508439</v>
      </c>
      <c r="T20" s="195">
        <f>L23</f>
        <v>191.45880574452002</v>
      </c>
      <c r="V20" s="195">
        <f>J24</f>
        <v>12.727429628624172</v>
      </c>
      <c r="W20" s="195">
        <f>K24</f>
        <v>32.294937479596705</v>
      </c>
      <c r="X20" s="195">
        <f>L24</f>
        <v>34.441353573384674</v>
      </c>
    </row>
    <row r="21" spans="2:24" ht="11.25" x14ac:dyDescent="0.2">
      <c r="B21" s="113"/>
      <c r="C21" s="113"/>
      <c r="D21" s="113"/>
      <c r="E21" s="113">
        <v>208.427815570673</v>
      </c>
      <c r="F21" s="113">
        <v>89.758125472411194</v>
      </c>
      <c r="G21" s="113"/>
      <c r="H21" s="113">
        <v>78.420256991685562</v>
      </c>
      <c r="I21" s="113">
        <v>204.27059712773999</v>
      </c>
      <c r="J21" s="113"/>
      <c r="K21" s="113"/>
      <c r="L21" s="113">
        <v>204.27059712773999</v>
      </c>
    </row>
    <row r="22" spans="2:24" ht="11.25" x14ac:dyDescent="0.2"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</row>
    <row r="23" spans="2:24" ht="11.25" x14ac:dyDescent="0.2">
      <c r="B23" s="113"/>
      <c r="C23" s="113" t="s">
        <v>4</v>
      </c>
      <c r="D23" s="138">
        <f t="shared" ref="D23:L23" si="0">AVERAGE(D17:D22)</f>
        <v>70.163769211388242</v>
      </c>
      <c r="E23" s="138">
        <f t="shared" si="0"/>
        <v>103.42403628117916</v>
      </c>
      <c r="F23" s="138">
        <f t="shared" si="0"/>
        <v>110.43083900226759</v>
      </c>
      <c r="G23" s="138">
        <f t="shared" si="0"/>
        <v>106.33975812547243</v>
      </c>
      <c r="H23" s="138">
        <f t="shared" si="0"/>
        <v>127.81557067271356</v>
      </c>
      <c r="I23" s="138">
        <f t="shared" si="0"/>
        <v>191.45880574452002</v>
      </c>
      <c r="J23" s="138">
        <f t="shared" si="0"/>
        <v>112.10317460317462</v>
      </c>
      <c r="K23" s="138">
        <f t="shared" si="0"/>
        <v>292.6603678508439</v>
      </c>
      <c r="L23" s="138">
        <f t="shared" si="0"/>
        <v>191.45880574452002</v>
      </c>
    </row>
    <row r="24" spans="2:24" ht="11.25" x14ac:dyDescent="0.2">
      <c r="B24" s="113"/>
      <c r="C24" s="113" t="s">
        <v>5</v>
      </c>
      <c r="D24" s="113">
        <f t="shared" ref="D24:L24" si="1">STDEVA(D17:D22)/2.65</f>
        <v>5.1716080093189269</v>
      </c>
      <c r="E24" s="113">
        <f t="shared" si="1"/>
        <v>30.435561352004076</v>
      </c>
      <c r="F24" s="113">
        <f t="shared" si="1"/>
        <v>20.166910901935331</v>
      </c>
      <c r="G24" s="113">
        <f t="shared" si="1"/>
        <v>24.485215561137714</v>
      </c>
      <c r="H24" s="113">
        <f t="shared" si="1"/>
        <v>33.546739161039966</v>
      </c>
      <c r="I24" s="113">
        <f t="shared" si="1"/>
        <v>34.441353573384674</v>
      </c>
      <c r="J24" s="113">
        <f t="shared" si="1"/>
        <v>12.727429628624172</v>
      </c>
      <c r="K24" s="113">
        <f t="shared" si="1"/>
        <v>32.294937479596705</v>
      </c>
      <c r="L24" s="113">
        <f t="shared" si="1"/>
        <v>34.441353573384674</v>
      </c>
    </row>
    <row r="25" spans="2:24" x14ac:dyDescent="0.25">
      <c r="B25" s="113"/>
      <c r="C25" s="113"/>
      <c r="D25" s="113"/>
      <c r="E25" s="113"/>
      <c r="F25" s="113"/>
      <c r="G25" s="113"/>
      <c r="H25" s="113"/>
      <c r="I25" s="113"/>
    </row>
    <row r="26" spans="2:24" x14ac:dyDescent="0.25">
      <c r="B26" s="113"/>
      <c r="C26" s="113"/>
      <c r="D26" s="113"/>
      <c r="E26" s="113"/>
      <c r="F26" s="113"/>
      <c r="G26" s="113"/>
      <c r="H26" s="113"/>
      <c r="I26" s="113"/>
    </row>
    <row r="27" spans="2:24" x14ac:dyDescent="0.25">
      <c r="B27" s="113"/>
      <c r="C27" s="113"/>
      <c r="D27" s="113"/>
      <c r="E27" s="113"/>
      <c r="F27" s="113"/>
      <c r="G27" s="113"/>
      <c r="H27" s="113"/>
      <c r="I27" s="113"/>
    </row>
    <row r="28" spans="2:24" ht="33.75" x14ac:dyDescent="0.2">
      <c r="B28" s="194" t="s">
        <v>77</v>
      </c>
      <c r="C28" s="113" t="s">
        <v>41</v>
      </c>
      <c r="D28" s="113" t="s">
        <v>42</v>
      </c>
      <c r="E28" s="194" t="s">
        <v>44</v>
      </c>
      <c r="F28" s="194" t="s">
        <v>46</v>
      </c>
      <c r="J28" s="72"/>
    </row>
    <row r="29" spans="2:24" ht="11.25" x14ac:dyDescent="0.2">
      <c r="B29" s="113"/>
      <c r="C29" s="113"/>
      <c r="D29" s="113">
        <v>66.893424036281175</v>
      </c>
      <c r="E29" s="172">
        <v>241.11866969009827</v>
      </c>
      <c r="F29" s="113">
        <v>136.24338624338625</v>
      </c>
      <c r="J29" s="72"/>
    </row>
    <row r="30" spans="2:24" ht="11.25" x14ac:dyDescent="0.2">
      <c r="B30" s="113"/>
      <c r="C30" s="113"/>
      <c r="D30" s="113">
        <v>75.207860922146637</v>
      </c>
      <c r="E30" s="113">
        <v>171.01284958427817</v>
      </c>
      <c r="F30" s="113">
        <v>106.19803476946335</v>
      </c>
      <c r="J30" s="72"/>
    </row>
    <row r="31" spans="2:24" ht="11.25" x14ac:dyDescent="0.2">
      <c r="B31" s="113"/>
      <c r="C31" s="113"/>
      <c r="D31" s="113">
        <v>58.390022675736965</v>
      </c>
      <c r="E31" s="113">
        <v>63.492063492063494</v>
      </c>
      <c r="F31" s="113">
        <v>181.78382464096751</v>
      </c>
      <c r="J31" s="72"/>
    </row>
    <row r="32" spans="2:24" ht="11.25" x14ac:dyDescent="0.2">
      <c r="B32" s="113"/>
      <c r="C32" s="113"/>
      <c r="D32" s="113"/>
      <c r="E32" s="113">
        <v>33.06878306878307</v>
      </c>
      <c r="F32" s="113">
        <v>38.170823885109598</v>
      </c>
      <c r="J32" s="72"/>
    </row>
    <row r="33" spans="2:10" ht="11.25" x14ac:dyDescent="0.2">
      <c r="B33" s="113"/>
      <c r="C33" s="113"/>
      <c r="D33" s="113"/>
      <c r="E33" s="113">
        <v>208.42781557067272</v>
      </c>
      <c r="F33" s="113">
        <v>89.758125472411194</v>
      </c>
      <c r="J33" s="72"/>
    </row>
    <row r="34" spans="2:10" ht="11.25" x14ac:dyDescent="0.2">
      <c r="B34" s="113"/>
      <c r="C34" s="113"/>
      <c r="D34" s="113"/>
      <c r="E34" s="113"/>
      <c r="F34" s="113"/>
      <c r="J34" s="72"/>
    </row>
    <row r="35" spans="2:10" ht="11.25" x14ac:dyDescent="0.2">
      <c r="B35" s="113"/>
      <c r="C35" s="113" t="s">
        <v>4</v>
      </c>
      <c r="D35" s="138">
        <f>AVERAGE(D29:D34)</f>
        <v>66.830435878054928</v>
      </c>
      <c r="E35" s="138">
        <f>AVERAGE(E29:E34)</f>
        <v>143.42403628117916</v>
      </c>
      <c r="F35" s="138">
        <f>AVERAGE(F29:F34)</f>
        <v>110.43083900226759</v>
      </c>
      <c r="J35" s="72"/>
    </row>
    <row r="36" spans="2:10" ht="11.25" x14ac:dyDescent="0.2">
      <c r="B36" s="113"/>
      <c r="C36" s="113" t="s">
        <v>5</v>
      </c>
      <c r="D36" s="113">
        <f>STDEVA(D29:D34)/2.65</f>
        <v>3.1732437941027101</v>
      </c>
      <c r="E36" s="113">
        <f>STDEVA(E29:E34)/2.65</f>
        <v>34.326286817427864</v>
      </c>
      <c r="F36" s="113">
        <f>STDEVA(F29:F34)/2.65</f>
        <v>20.166910901935331</v>
      </c>
      <c r="J36" s="72"/>
    </row>
    <row r="37" spans="2:10" ht="11.25" x14ac:dyDescent="0.2">
      <c r="J37" s="72"/>
    </row>
  </sheetData>
  <phoneticPr fontId="7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W64"/>
  <sheetViews>
    <sheetView topLeftCell="AE22" workbookViewId="0">
      <selection activeCell="AZ38" sqref="AZ38"/>
    </sheetView>
  </sheetViews>
  <sheetFormatPr defaultRowHeight="11.25" x14ac:dyDescent="0.2"/>
  <cols>
    <col min="1" max="4" width="9.140625" style="75"/>
    <col min="5" max="13" width="6.7109375" style="75" customWidth="1"/>
    <col min="14" max="16384" width="9.140625" style="75"/>
  </cols>
  <sheetData>
    <row r="4" spans="3:23" ht="56.25" x14ac:dyDescent="0.2">
      <c r="D4" s="75" t="s">
        <v>41</v>
      </c>
      <c r="E4" s="75" t="s">
        <v>42</v>
      </c>
      <c r="F4" s="131" t="s">
        <v>44</v>
      </c>
      <c r="G4" s="131" t="s">
        <v>46</v>
      </c>
      <c r="H4" s="131" t="s">
        <v>43</v>
      </c>
      <c r="I4" s="131" t="s">
        <v>45</v>
      </c>
      <c r="J4" s="131" t="s">
        <v>71</v>
      </c>
      <c r="K4" s="131" t="s">
        <v>85</v>
      </c>
      <c r="L4" s="131" t="s">
        <v>86</v>
      </c>
      <c r="M4" s="131" t="s">
        <v>87</v>
      </c>
    </row>
    <row r="5" spans="3:23" x14ac:dyDescent="0.2">
      <c r="H5" s="75" t="s">
        <v>999</v>
      </c>
      <c r="I5" s="75" t="s">
        <v>999</v>
      </c>
      <c r="J5" s="75" t="s">
        <v>999</v>
      </c>
      <c r="K5" s="75" t="s">
        <v>1000</v>
      </c>
      <c r="L5" s="75" t="s">
        <v>1000</v>
      </c>
      <c r="M5" s="75" t="s">
        <v>1000</v>
      </c>
      <c r="V5" s="75" t="s">
        <v>5</v>
      </c>
    </row>
    <row r="6" spans="3:23" x14ac:dyDescent="0.2">
      <c r="D6" s="75" t="s">
        <v>1010</v>
      </c>
      <c r="E6" s="75">
        <v>0</v>
      </c>
      <c r="F6" s="75">
        <v>0.3</v>
      </c>
      <c r="G6" s="75">
        <v>30</v>
      </c>
      <c r="H6" s="75">
        <v>0</v>
      </c>
      <c r="I6" s="75">
        <v>0.3</v>
      </c>
      <c r="J6" s="75">
        <v>30</v>
      </c>
      <c r="K6" s="75">
        <v>0</v>
      </c>
      <c r="L6" s="75">
        <v>0.3</v>
      </c>
      <c r="M6" s="75">
        <v>30</v>
      </c>
      <c r="Q6" s="75" t="s">
        <v>1014</v>
      </c>
      <c r="R6" s="75" t="s">
        <v>1015</v>
      </c>
      <c r="S6" s="75" t="s">
        <v>1016</v>
      </c>
    </row>
    <row r="7" spans="3:23" x14ac:dyDescent="0.2">
      <c r="C7" s="75" t="s">
        <v>1017</v>
      </c>
      <c r="E7" s="113">
        <v>0.94435940070444546</v>
      </c>
      <c r="F7" s="113">
        <v>4.0452897929140628</v>
      </c>
      <c r="G7" s="113">
        <v>6.132723566210291E-3</v>
      </c>
      <c r="H7" s="113">
        <v>4.8456858366874025</v>
      </c>
      <c r="I7" s="113">
        <v>3.4189298590764929</v>
      </c>
      <c r="J7" s="113">
        <v>1.8274844457798485</v>
      </c>
      <c r="K7" s="113">
        <v>60.145358432530649</v>
      </c>
      <c r="L7" s="113">
        <v>1.4650286246062862</v>
      </c>
      <c r="M7" s="113">
        <v>151.27845828604495</v>
      </c>
      <c r="O7" s="75" t="s">
        <v>1017</v>
      </c>
      <c r="P7" s="75" t="s">
        <v>1011</v>
      </c>
      <c r="Q7" s="112">
        <f>E13</f>
        <v>1.0000000000000002</v>
      </c>
      <c r="R7" s="112">
        <f>F13</f>
        <v>1.1301638291304912</v>
      </c>
      <c r="S7" s="112">
        <f>G13</f>
        <v>1.6171781520035531</v>
      </c>
      <c r="T7" s="112"/>
      <c r="U7" s="112">
        <f>E14</f>
        <v>0.17263221735567222</v>
      </c>
      <c r="V7" s="112">
        <f>F14</f>
        <v>0.56152776818227046</v>
      </c>
      <c r="W7" s="112">
        <f>G14</f>
        <v>0.48271987535831451</v>
      </c>
    </row>
    <row r="8" spans="3:23" x14ac:dyDescent="0.2">
      <c r="C8" s="75" t="s">
        <v>1005</v>
      </c>
      <c r="E8" s="113">
        <v>0.93769012425121234</v>
      </c>
      <c r="F8" s="113">
        <v>0.24529187511814621</v>
      </c>
      <c r="G8" s="113">
        <v>2.2366811760582075</v>
      </c>
      <c r="H8" s="113">
        <v>5.8051973609597418</v>
      </c>
      <c r="I8" s="113">
        <v>3.5535437316336287</v>
      </c>
      <c r="J8" s="113">
        <v>7.6700810078500439</v>
      </c>
      <c r="K8" s="113">
        <v>7.0838352886373688</v>
      </c>
      <c r="L8" s="113">
        <v>12.036641633014002</v>
      </c>
      <c r="M8" s="113">
        <v>36.468638969554874</v>
      </c>
      <c r="P8" s="75" t="s">
        <v>1036</v>
      </c>
      <c r="Q8" s="112">
        <f>H13</f>
        <v>7.4468269128591409</v>
      </c>
      <c r="R8" s="112">
        <f>I13</f>
        <v>3.5528997428458275</v>
      </c>
      <c r="S8" s="112">
        <f>J13</f>
        <v>5.6783005884602078</v>
      </c>
      <c r="T8" s="112"/>
      <c r="U8" s="112">
        <f>H14</f>
        <v>1.9717653111168461</v>
      </c>
      <c r="V8" s="112">
        <f>I14</f>
        <v>0.55858423446219074</v>
      </c>
      <c r="W8" s="112">
        <f>J14</f>
        <v>2.6391921605585691</v>
      </c>
    </row>
    <row r="9" spans="3:23" x14ac:dyDescent="0.2">
      <c r="C9" s="131"/>
      <c r="E9" s="113">
        <v>1.0061733515273517</v>
      </c>
      <c r="F9" s="113">
        <v>0.9693445180325011</v>
      </c>
      <c r="G9" s="113">
        <v>2.6067901844690695</v>
      </c>
      <c r="H9" s="113">
        <v>5.969953469144496</v>
      </c>
      <c r="I9" s="113">
        <v>5.9996177932240657</v>
      </c>
      <c r="J9" s="113">
        <v>4.8621295219517249</v>
      </c>
      <c r="K9" s="113">
        <v>47.193815423408651</v>
      </c>
      <c r="L9" s="113">
        <v>3.0604957186937591</v>
      </c>
      <c r="M9" s="113">
        <v>91.585167456541129</v>
      </c>
      <c r="P9" s="75" t="s">
        <v>1037</v>
      </c>
      <c r="Q9" s="112">
        <f>K13</f>
        <v>29.506525359622614</v>
      </c>
      <c r="R9" s="112">
        <f>L13</f>
        <v>10.548830730872723</v>
      </c>
      <c r="S9" s="112">
        <f>M13</f>
        <v>121.01705582446833</v>
      </c>
      <c r="T9" s="112"/>
      <c r="U9" s="112">
        <f>K14</f>
        <v>8.6929478377240184</v>
      </c>
      <c r="V9" s="112">
        <f>L14</f>
        <v>5.1077512550771917</v>
      </c>
      <c r="W9" s="112">
        <f>M14</f>
        <v>24.544770136746163</v>
      </c>
    </row>
    <row r="10" spans="3:23" x14ac:dyDescent="0.2">
      <c r="E10" s="113">
        <v>1.1371339941227612</v>
      </c>
      <c r="F10" s="113">
        <v>1.1371339941227612</v>
      </c>
      <c r="G10" s="113">
        <v>1.160032265926414</v>
      </c>
      <c r="H10" s="113">
        <v>4.9695898424430816</v>
      </c>
      <c r="I10" s="113">
        <v>1.3327761539924643</v>
      </c>
      <c r="J10" s="113">
        <v>0.84269506546431805</v>
      </c>
      <c r="K10" s="113">
        <v>35.44763183032655</v>
      </c>
      <c r="L10" s="113">
        <v>5.1230019176165547</v>
      </c>
      <c r="M10" s="113">
        <v>91.585167456541129</v>
      </c>
      <c r="Q10" s="75" t="s">
        <v>1014</v>
      </c>
      <c r="R10" s="75" t="s">
        <v>1015</v>
      </c>
      <c r="S10" s="75" t="s">
        <v>1016</v>
      </c>
      <c r="T10" s="112"/>
      <c r="U10" s="112"/>
      <c r="V10" s="112"/>
      <c r="W10" s="112"/>
    </row>
    <row r="11" spans="3:23" x14ac:dyDescent="0.2">
      <c r="E11" s="113">
        <v>1.7015606259487182</v>
      </c>
      <c r="F11" s="113">
        <v>0.23738257532942461</v>
      </c>
      <c r="G11" s="113">
        <v>3.2447363274421064</v>
      </c>
      <c r="H11" s="113">
        <v>5.0207269574644879</v>
      </c>
      <c r="I11" s="113">
        <v>3.4114019823682837</v>
      </c>
      <c r="J11" s="113">
        <v>18.74818454402952</v>
      </c>
      <c r="K11" s="113">
        <v>26.938446931350928</v>
      </c>
      <c r="L11" s="113">
        <v>4.4411872611193486</v>
      </c>
      <c r="M11" s="113">
        <v>227.36777629594266</v>
      </c>
      <c r="O11" s="75" t="s">
        <v>1018</v>
      </c>
      <c r="P11" s="75" t="s">
        <v>1011</v>
      </c>
      <c r="Q11" s="112">
        <f>E26</f>
        <v>1.0000000000000002</v>
      </c>
      <c r="R11" s="112">
        <f>F26</f>
        <v>1.1284403663328266</v>
      </c>
      <c r="S11" s="112">
        <f>G26</f>
        <v>215.77179444337423</v>
      </c>
      <c r="T11" s="112"/>
      <c r="U11" s="112">
        <f>E27</f>
        <v>0.49500164858841122</v>
      </c>
      <c r="V11" s="112">
        <f>F27</f>
        <v>0.57777437094412332</v>
      </c>
      <c r="W11" s="112">
        <f>G27</f>
        <v>65.013735127087529</v>
      </c>
    </row>
    <row r="12" spans="3:23" x14ac:dyDescent="0.2">
      <c r="E12" s="113">
        <v>0.27308250344551127</v>
      </c>
      <c r="F12" s="113">
        <v>0.1465402192660521</v>
      </c>
      <c r="G12" s="113">
        <v>0.44869623455931062</v>
      </c>
      <c r="H12" s="113">
        <v>18.069808010455638</v>
      </c>
      <c r="I12" s="113">
        <v>3.6011289367800288</v>
      </c>
      <c r="J12" s="113">
        <v>0.11922894568578762</v>
      </c>
      <c r="K12" s="113">
        <v>0.23006425148153437</v>
      </c>
      <c r="L12" s="113">
        <v>37.166629230186388</v>
      </c>
      <c r="M12" s="113">
        <v>127.81712648218523</v>
      </c>
      <c r="P12" s="75" t="s">
        <v>999</v>
      </c>
      <c r="Q12" s="112">
        <f>H26</f>
        <v>2.4731214671766968</v>
      </c>
      <c r="R12" s="112">
        <f>I26</f>
        <v>1.5753717812576238</v>
      </c>
      <c r="S12" s="112">
        <f>J26</f>
        <v>1755.1442152143204</v>
      </c>
      <c r="T12" s="112"/>
      <c r="U12" s="112">
        <f>H27</f>
        <v>0.91101809728844985</v>
      </c>
      <c r="V12" s="112">
        <f>I27</f>
        <v>0.99477235428942345</v>
      </c>
      <c r="W12" s="112">
        <f>J27</f>
        <v>394.09666811656024</v>
      </c>
    </row>
    <row r="13" spans="3:23" x14ac:dyDescent="0.2">
      <c r="D13" s="75" t="s">
        <v>4</v>
      </c>
      <c r="E13" s="138">
        <f t="shared" ref="E13:M13" si="0">AVERAGE(E7:E12)</f>
        <v>1.0000000000000002</v>
      </c>
      <c r="F13" s="138">
        <f>AVERAGE(F7:F12)</f>
        <v>1.1301638291304912</v>
      </c>
      <c r="G13" s="138">
        <f>AVERAGE(G7:G12)</f>
        <v>1.6171781520035531</v>
      </c>
      <c r="H13" s="138">
        <f>AVERAGE(H7:H12)</f>
        <v>7.4468269128591409</v>
      </c>
      <c r="I13" s="138">
        <f>AVERAGE(I7:I12)</f>
        <v>3.5528997428458275</v>
      </c>
      <c r="J13" s="138">
        <f t="shared" si="0"/>
        <v>5.6783005884602078</v>
      </c>
      <c r="K13" s="138">
        <f t="shared" si="0"/>
        <v>29.506525359622614</v>
      </c>
      <c r="L13" s="138">
        <f t="shared" si="0"/>
        <v>10.548830730872723</v>
      </c>
      <c r="M13" s="138">
        <f t="shared" si="0"/>
        <v>121.01705582446833</v>
      </c>
      <c r="P13" s="75" t="s">
        <v>1000</v>
      </c>
      <c r="Q13" s="112">
        <f>K26</f>
        <v>2.1459809618303987</v>
      </c>
      <c r="R13" s="112">
        <f>L26</f>
        <v>8.012135081824427</v>
      </c>
      <c r="S13" s="112">
        <f>M26</f>
        <v>79.217752922785721</v>
      </c>
      <c r="T13" s="112"/>
      <c r="U13" s="112">
        <f>K27</f>
        <v>0.61973790781322635</v>
      </c>
      <c r="V13" s="112">
        <f>L27</f>
        <v>2.7171327402834291</v>
      </c>
      <c r="W13" s="112">
        <f>M27</f>
        <v>36.808384380433246</v>
      </c>
    </row>
    <row r="14" spans="3:23" x14ac:dyDescent="0.2">
      <c r="D14" s="75" t="s">
        <v>5</v>
      </c>
      <c r="E14" s="113">
        <f t="shared" ref="E14:M14" si="1">STDEVA(E7:E12)/2.65</f>
        <v>0.17263221735567222</v>
      </c>
      <c r="F14" s="113">
        <f>STDEVA(F7:F12)/2.65</f>
        <v>0.56152776818227046</v>
      </c>
      <c r="G14" s="113">
        <f>STDEVA(G7:G12)/2.65</f>
        <v>0.48271987535831451</v>
      </c>
      <c r="H14" s="113">
        <f>STDEVA(H7:H12)/2.65</f>
        <v>1.9717653111168461</v>
      </c>
      <c r="I14" s="113">
        <f>STDEVA(I7:I12)/2.65</f>
        <v>0.55858423446219074</v>
      </c>
      <c r="J14" s="113">
        <f t="shared" si="1"/>
        <v>2.6391921605585691</v>
      </c>
      <c r="K14" s="113">
        <f t="shared" si="1"/>
        <v>8.6929478377240184</v>
      </c>
      <c r="L14" s="113">
        <f t="shared" si="1"/>
        <v>5.1077512550771917</v>
      </c>
      <c r="M14" s="113">
        <f t="shared" si="1"/>
        <v>24.544770136746163</v>
      </c>
      <c r="Q14" s="75" t="s">
        <v>1014</v>
      </c>
      <c r="R14" s="75" t="s">
        <v>1015</v>
      </c>
      <c r="S14" s="75" t="s">
        <v>1016</v>
      </c>
      <c r="T14" s="112"/>
      <c r="U14" s="112"/>
      <c r="V14" s="112"/>
      <c r="W14" s="112"/>
    </row>
    <row r="15" spans="3:23" x14ac:dyDescent="0.2">
      <c r="E15" s="113"/>
      <c r="F15" s="113"/>
      <c r="G15" s="113"/>
      <c r="H15" s="113"/>
      <c r="I15" s="113"/>
      <c r="J15" s="113"/>
      <c r="K15" s="113"/>
      <c r="L15" s="113"/>
      <c r="M15" s="113"/>
      <c r="O15" s="75" t="s">
        <v>1019</v>
      </c>
      <c r="P15" s="75" t="s">
        <v>1011</v>
      </c>
      <c r="Q15" s="112">
        <f>E39</f>
        <v>1</v>
      </c>
      <c r="R15" s="112">
        <f>F39</f>
        <v>0.99446927787407191</v>
      </c>
      <c r="S15" s="112">
        <f>G39</f>
        <v>1.3579977439456101</v>
      </c>
      <c r="T15" s="112"/>
      <c r="U15" s="112">
        <f>E40</f>
        <v>0.1174422865424298</v>
      </c>
      <c r="V15" s="112">
        <f>F40</f>
        <v>0.34585186418369079</v>
      </c>
      <c r="W15" s="112">
        <f>G40</f>
        <v>0.41640460365195858</v>
      </c>
    </row>
    <row r="16" spans="3:23" x14ac:dyDescent="0.2">
      <c r="E16" s="113"/>
      <c r="F16" s="113"/>
      <c r="G16" s="113"/>
      <c r="H16" s="113"/>
      <c r="I16" s="113"/>
      <c r="J16" s="113"/>
      <c r="K16" s="113"/>
      <c r="L16" s="113"/>
      <c r="M16" s="113"/>
      <c r="P16" s="75" t="s">
        <v>999</v>
      </c>
      <c r="Q16" s="112">
        <f>H39</f>
        <v>5.2431663689460954</v>
      </c>
      <c r="R16" s="112">
        <f>I39</f>
        <v>7.1863220222005753</v>
      </c>
      <c r="S16" s="112">
        <f>J39</f>
        <v>4.7571870068956761</v>
      </c>
      <c r="T16" s="112"/>
      <c r="U16" s="112">
        <f>H40</f>
        <v>1.0767946988357642</v>
      </c>
      <c r="V16" s="112">
        <f>I40</f>
        <v>1.5858030898280171</v>
      </c>
      <c r="W16" s="112">
        <f>J40</f>
        <v>2.0177903991843387</v>
      </c>
    </row>
    <row r="17" spans="3:23" x14ac:dyDescent="0.2">
      <c r="E17" s="113"/>
      <c r="F17" s="113"/>
      <c r="G17" s="113"/>
      <c r="H17" s="113"/>
      <c r="I17" s="113"/>
      <c r="J17" s="113"/>
      <c r="K17" s="113"/>
      <c r="L17" s="113"/>
      <c r="M17" s="113"/>
      <c r="P17" s="75" t="s">
        <v>1000</v>
      </c>
      <c r="Q17" s="112">
        <f>K39</f>
        <v>23.156026238129304</v>
      </c>
      <c r="R17" s="112">
        <f>L39</f>
        <v>5.3932691646106585</v>
      </c>
      <c r="S17" s="112">
        <f>M39</f>
        <v>81.289412992976679</v>
      </c>
      <c r="T17" s="112"/>
      <c r="U17" s="112">
        <f>K40</f>
        <v>8.7721218743350153</v>
      </c>
      <c r="V17" s="112">
        <f>L40</f>
        <v>1.2206998233380677</v>
      </c>
      <c r="W17" s="112">
        <f>M40</f>
        <v>63.016117830662537</v>
      </c>
    </row>
    <row r="18" spans="3:23" x14ac:dyDescent="0.2">
      <c r="E18" s="113"/>
      <c r="F18" s="113"/>
      <c r="G18" s="113"/>
      <c r="H18" s="113"/>
      <c r="I18" s="113"/>
      <c r="J18" s="113"/>
      <c r="K18" s="113"/>
      <c r="L18" s="113"/>
      <c r="M18" s="113"/>
      <c r="Q18" s="75" t="s">
        <v>1014</v>
      </c>
      <c r="R18" s="75" t="s">
        <v>1015</v>
      </c>
      <c r="S18" s="75" t="s">
        <v>1016</v>
      </c>
      <c r="T18" s="112"/>
      <c r="U18" s="112"/>
      <c r="V18" s="112"/>
      <c r="W18" s="112"/>
    </row>
    <row r="19" spans="3:23" x14ac:dyDescent="0.2">
      <c r="E19" s="113"/>
      <c r="F19" s="113"/>
      <c r="G19" s="113"/>
      <c r="H19" s="113"/>
      <c r="I19" s="113"/>
      <c r="J19" s="113"/>
      <c r="K19" s="113"/>
      <c r="L19" s="113"/>
      <c r="M19" s="113"/>
      <c r="O19" s="75" t="s">
        <v>1023</v>
      </c>
      <c r="P19" s="75" t="s">
        <v>1011</v>
      </c>
      <c r="Q19" s="112">
        <f>E51</f>
        <v>1</v>
      </c>
      <c r="R19" s="112">
        <v>0.7</v>
      </c>
      <c r="S19" s="112">
        <f>G51</f>
        <v>8.5517602727439517</v>
      </c>
      <c r="T19" s="112"/>
      <c r="U19" s="112">
        <f>E52</f>
        <v>0.21868832066686092</v>
      </c>
      <c r="V19" s="112">
        <v>0.4</v>
      </c>
      <c r="W19" s="112">
        <f>G52</f>
        <v>2.8177768416634428</v>
      </c>
    </row>
    <row r="20" spans="3:23" x14ac:dyDescent="0.2">
      <c r="E20" s="113">
        <v>9.5010013628713627E-2</v>
      </c>
      <c r="F20" s="113">
        <v>2.3657461711277299</v>
      </c>
      <c r="G20" s="172">
        <v>59.475491556627397</v>
      </c>
      <c r="H20" s="113">
        <v>0.18480557727894453</v>
      </c>
      <c r="I20" s="113">
        <v>6.6442673249204898</v>
      </c>
      <c r="J20" s="172">
        <v>2326.9482084053498</v>
      </c>
      <c r="K20" s="113">
        <v>0.41137790363131899</v>
      </c>
      <c r="L20" s="113">
        <v>11.303662879942086</v>
      </c>
      <c r="M20" s="113">
        <v>247.5465681044372</v>
      </c>
      <c r="P20" s="75" t="s">
        <v>999</v>
      </c>
      <c r="Q20" s="112">
        <f>H51</f>
        <v>10.319526603403615</v>
      </c>
      <c r="R20" s="112">
        <f>I51</f>
        <v>2.6481878792489275</v>
      </c>
      <c r="S20" s="112">
        <f>J51</f>
        <v>13.65933841020599</v>
      </c>
      <c r="T20" s="112"/>
      <c r="U20" s="112">
        <f>H52</f>
        <v>1.3379638154340661</v>
      </c>
      <c r="V20" s="112">
        <f>I52</f>
        <v>0.55960743850226258</v>
      </c>
      <c r="W20" s="112">
        <f>J52</f>
        <v>3.8499416412549463</v>
      </c>
    </row>
    <row r="21" spans="3:23" x14ac:dyDescent="0.2">
      <c r="C21" s="75" t="s">
        <v>1018</v>
      </c>
      <c r="E21" s="113">
        <v>0.47937393921603472</v>
      </c>
      <c r="F21" s="113">
        <v>0.70917981793561369</v>
      </c>
      <c r="G21" s="172">
        <v>38.034148070156952</v>
      </c>
      <c r="H21" s="113">
        <v>6.4273471001301186</v>
      </c>
      <c r="I21" s="113">
        <v>9.2411959809677105E-2</v>
      </c>
      <c r="J21" s="172">
        <v>2468.1654394542857</v>
      </c>
      <c r="K21" s="113">
        <v>1.2499813198543366</v>
      </c>
      <c r="L21" s="113">
        <v>1.5387752087659901</v>
      </c>
      <c r="M21" s="113">
        <v>134.2584195444287</v>
      </c>
      <c r="P21" s="75" t="s">
        <v>1000</v>
      </c>
      <c r="Q21" s="112">
        <f>K51</f>
        <v>4.5319135210122061</v>
      </c>
      <c r="R21" s="112">
        <f>L51</f>
        <v>11.889345654192665</v>
      </c>
      <c r="S21" s="112">
        <f>M51</f>
        <v>35.424162075218248</v>
      </c>
      <c r="T21" s="112"/>
      <c r="U21" s="112">
        <f>K52</f>
        <v>2.5026559198518896</v>
      </c>
      <c r="V21" s="112">
        <f>L52</f>
        <v>2.0545353844416891</v>
      </c>
      <c r="W21" s="112">
        <f>M52</f>
        <v>16.967924406638371</v>
      </c>
    </row>
    <row r="22" spans="3:23" x14ac:dyDescent="0.2">
      <c r="C22" s="75" t="s">
        <v>1005</v>
      </c>
      <c r="E22" s="113">
        <v>3.5491100875121688</v>
      </c>
      <c r="F22" s="113">
        <v>8.6692894294001076E-3</v>
      </c>
      <c r="G22" s="172">
        <v>239.55670526118971</v>
      </c>
      <c r="H22" s="113">
        <v>1.6249710995804647</v>
      </c>
      <c r="I22" s="113">
        <v>0.18740396538999463</v>
      </c>
      <c r="J22" s="172">
        <v>2010.3095808611567</v>
      </c>
      <c r="K22" s="113">
        <v>4.2828483628378091</v>
      </c>
      <c r="L22" s="113">
        <v>19.939356031406657</v>
      </c>
      <c r="M22" s="113">
        <v>1.2078750271813012</v>
      </c>
      <c r="Q22" s="112"/>
      <c r="R22" s="112"/>
      <c r="S22" s="112"/>
      <c r="T22" s="112"/>
      <c r="U22" s="112"/>
      <c r="V22" s="112"/>
      <c r="W22" s="112"/>
    </row>
    <row r="23" spans="3:23" x14ac:dyDescent="0.2">
      <c r="E23" s="113">
        <v>1.6980028781972197E-2</v>
      </c>
      <c r="F23" s="113">
        <v>3.5841731623398212E-3</v>
      </c>
      <c r="G23" s="172">
        <v>125.59882747916797</v>
      </c>
      <c r="H23" s="113">
        <v>3.0573787608267402</v>
      </c>
      <c r="I23" s="113">
        <v>0.2026525557717645</v>
      </c>
      <c r="J23" s="172"/>
      <c r="K23" s="113">
        <v>3.3678031390201606</v>
      </c>
      <c r="L23" s="113">
        <v>6.2389563994510802</v>
      </c>
      <c r="M23" s="113">
        <v>9.3666648535098869</v>
      </c>
      <c r="Q23" s="75" t="s">
        <v>1014</v>
      </c>
      <c r="R23" s="75" t="s">
        <v>1015</v>
      </c>
      <c r="S23" s="75" t="s">
        <v>1016</v>
      </c>
      <c r="T23" s="112"/>
      <c r="U23" s="112"/>
      <c r="V23" s="112"/>
      <c r="W23" s="112"/>
    </row>
    <row r="24" spans="3:23" x14ac:dyDescent="0.2">
      <c r="E24" s="113">
        <v>0.78961614050099549</v>
      </c>
      <c r="F24" s="113">
        <v>3.64144052189289</v>
      </c>
      <c r="G24" s="172">
        <v>373.98260408945816</v>
      </c>
      <c r="H24" s="113">
        <v>7.7537690222178463E-3</v>
      </c>
      <c r="I24" s="113">
        <v>2.3251040679138901</v>
      </c>
      <c r="J24" s="172"/>
      <c r="K24" s="113">
        <v>3.0761681723025416</v>
      </c>
      <c r="L24" s="113">
        <v>8.8144891879491603</v>
      </c>
      <c r="M24" s="113">
        <v>76.053041954763572</v>
      </c>
      <c r="O24" s="75" t="s">
        <v>1024</v>
      </c>
      <c r="P24" s="75" t="s">
        <v>1011</v>
      </c>
      <c r="Q24" s="112">
        <f>E63</f>
        <v>1</v>
      </c>
      <c r="R24" s="112">
        <f>F63</f>
        <v>0.56529612413994534</v>
      </c>
      <c r="S24" s="112">
        <f>G63</f>
        <v>1.1838217104845483</v>
      </c>
      <c r="T24" s="112"/>
      <c r="U24" s="112">
        <f>E64</f>
        <v>0.39286126167937369</v>
      </c>
      <c r="V24" s="112">
        <f>F64</f>
        <v>8.80384025241608E-2</v>
      </c>
      <c r="W24" s="112">
        <f>G64</f>
        <v>0.56848415715557599</v>
      </c>
    </row>
    <row r="25" spans="3:23" x14ac:dyDescent="0.2">
      <c r="E25" s="113">
        <v>1.0699097903601158</v>
      </c>
      <c r="F25" s="113">
        <v>4.2022224448986685E-2</v>
      </c>
      <c r="G25" s="172">
        <v>457.98299020364522</v>
      </c>
      <c r="H25" s="113">
        <v>3.5364724962216947</v>
      </c>
      <c r="I25" s="113">
        <v>3.9081373992594967E-4</v>
      </c>
      <c r="J25" s="172">
        <v>215.15363213648945</v>
      </c>
      <c r="K25" s="113">
        <v>0.48770687333622326</v>
      </c>
      <c r="L25" s="113">
        <v>0.23757078343158899</v>
      </c>
      <c r="M25" s="113">
        <v>6.8739480523937306</v>
      </c>
      <c r="P25" s="75" t="s">
        <v>999</v>
      </c>
      <c r="Q25" s="112">
        <f>H63</f>
        <v>4.9664063271347603</v>
      </c>
      <c r="R25" s="112">
        <f>I63</f>
        <v>2.3671699311703764</v>
      </c>
      <c r="S25" s="112">
        <f>J63</f>
        <v>20.921987647679138</v>
      </c>
      <c r="T25" s="112"/>
      <c r="U25" s="112">
        <f>H64</f>
        <v>0.34394926676084125</v>
      </c>
      <c r="V25" s="112">
        <f>I64</f>
        <v>0.36659360507876171</v>
      </c>
      <c r="W25" s="112">
        <f>J64</f>
        <v>4.326592805285558</v>
      </c>
    </row>
    <row r="26" spans="3:23" x14ac:dyDescent="0.2">
      <c r="D26" s="75" t="s">
        <v>4</v>
      </c>
      <c r="E26" s="138">
        <f t="shared" ref="E26:M26" si="2">AVERAGE(E20:E25)</f>
        <v>1.0000000000000002</v>
      </c>
      <c r="F26" s="138">
        <f>AVERAGE(F20:F25)</f>
        <v>1.1284403663328266</v>
      </c>
      <c r="G26" s="173">
        <f>AVERAGE(G20:G25)</f>
        <v>215.77179444337423</v>
      </c>
      <c r="H26" s="138">
        <f>AVERAGE(H20:H25)</f>
        <v>2.4731214671766968</v>
      </c>
      <c r="I26" s="138">
        <f>AVERAGE(I20:I25)</f>
        <v>1.5753717812576238</v>
      </c>
      <c r="J26" s="173">
        <f t="shared" si="2"/>
        <v>1755.1442152143204</v>
      </c>
      <c r="K26" s="138">
        <f t="shared" si="2"/>
        <v>2.1459809618303987</v>
      </c>
      <c r="L26" s="138">
        <f t="shared" si="2"/>
        <v>8.012135081824427</v>
      </c>
      <c r="M26" s="138">
        <f t="shared" si="2"/>
        <v>79.217752922785721</v>
      </c>
      <c r="P26" s="75" t="s">
        <v>1000</v>
      </c>
      <c r="Q26" s="112">
        <f>K63</f>
        <v>7.0906070051668664</v>
      </c>
      <c r="R26" s="112">
        <f>L63</f>
        <v>6.7773486788285231</v>
      </c>
      <c r="S26" s="112">
        <f>M63</f>
        <v>9.4221081745500772</v>
      </c>
      <c r="T26" s="112"/>
      <c r="U26" s="112">
        <f>K64</f>
        <v>1.9723339415931305</v>
      </c>
      <c r="V26" s="112">
        <f>L64</f>
        <v>2.4398504127128904</v>
      </c>
      <c r="W26" s="112">
        <f>M64</f>
        <v>3.2873570579330043</v>
      </c>
    </row>
    <row r="27" spans="3:23" x14ac:dyDescent="0.2">
      <c r="D27" s="75" t="s">
        <v>5</v>
      </c>
      <c r="E27" s="113">
        <f t="shared" ref="E27:M27" si="3">STDEVA(E20:E25)/2.65</f>
        <v>0.49500164858841122</v>
      </c>
      <c r="F27" s="113">
        <f>STDEVA(F20:F25)/2.65</f>
        <v>0.57777437094412332</v>
      </c>
      <c r="G27" s="172">
        <f>STDEVA(G20:G25)/2.65</f>
        <v>65.013735127087529</v>
      </c>
      <c r="H27" s="113">
        <f>STDEVA(H20:H25)/2.65</f>
        <v>0.91101809728844985</v>
      </c>
      <c r="I27" s="113">
        <f>STDEVA(I20:I25)/2.65</f>
        <v>0.99477235428942345</v>
      </c>
      <c r="J27" s="172">
        <f t="shared" si="3"/>
        <v>394.09666811656024</v>
      </c>
      <c r="K27" s="113">
        <f t="shared" si="3"/>
        <v>0.61973790781322635</v>
      </c>
      <c r="L27" s="113">
        <f t="shared" si="3"/>
        <v>2.7171327402834291</v>
      </c>
      <c r="M27" s="113">
        <f t="shared" si="3"/>
        <v>36.808384380433246</v>
      </c>
    </row>
    <row r="28" spans="3:23" x14ac:dyDescent="0.2">
      <c r="E28" s="113"/>
      <c r="F28" s="113"/>
      <c r="G28" s="113"/>
      <c r="H28" s="113"/>
      <c r="I28" s="113"/>
      <c r="J28" s="113"/>
      <c r="K28" s="113"/>
      <c r="L28" s="113"/>
      <c r="M28" s="113"/>
    </row>
    <row r="29" spans="3:23" x14ac:dyDescent="0.2">
      <c r="E29" s="113"/>
      <c r="F29" s="113"/>
      <c r="G29" s="113"/>
      <c r="H29" s="113"/>
      <c r="I29" s="113"/>
      <c r="J29" s="113"/>
      <c r="K29" s="113"/>
      <c r="L29" s="113"/>
      <c r="M29" s="113"/>
      <c r="R29" s="75" t="s">
        <v>1028</v>
      </c>
      <c r="V29" s="75" t="s">
        <v>5</v>
      </c>
    </row>
    <row r="30" spans="3:23" x14ac:dyDescent="0.2">
      <c r="E30" s="113"/>
      <c r="F30" s="113"/>
      <c r="G30" s="113"/>
      <c r="H30" s="113"/>
      <c r="I30" s="113"/>
      <c r="J30" s="113"/>
      <c r="K30" s="113"/>
      <c r="L30" s="113"/>
      <c r="M30" s="113"/>
      <c r="Q30" s="75" t="s">
        <v>1014</v>
      </c>
      <c r="R30" s="75" t="s">
        <v>1015</v>
      </c>
      <c r="S30" s="75" t="s">
        <v>1016</v>
      </c>
    </row>
    <row r="31" spans="3:23" x14ac:dyDescent="0.2">
      <c r="E31" s="113"/>
      <c r="F31" s="113"/>
      <c r="G31" s="113"/>
      <c r="H31" s="113"/>
      <c r="I31" s="113"/>
      <c r="J31" s="113"/>
      <c r="K31" s="113"/>
      <c r="L31" s="113"/>
      <c r="M31" s="113"/>
      <c r="O31" s="75" t="s">
        <v>1025</v>
      </c>
      <c r="P31" s="75" t="s">
        <v>1011</v>
      </c>
      <c r="Q31" s="111">
        <v>0.99999999999999989</v>
      </c>
      <c r="R31" s="111">
        <v>1.4</v>
      </c>
      <c r="S31" s="111">
        <v>4.9000000000000004</v>
      </c>
      <c r="T31" s="111"/>
      <c r="U31" s="111">
        <v>0.67805316040268493</v>
      </c>
      <c r="V31" s="111">
        <v>0.50201617965109402</v>
      </c>
      <c r="W31" s="111">
        <v>2.8</v>
      </c>
    </row>
    <row r="32" spans="3:23" x14ac:dyDescent="0.2">
      <c r="E32" s="113"/>
      <c r="F32" s="113"/>
      <c r="G32" s="113"/>
      <c r="H32" s="113"/>
      <c r="I32" s="113"/>
      <c r="J32" s="113"/>
      <c r="K32" s="113"/>
      <c r="L32" s="113"/>
      <c r="M32" s="113"/>
      <c r="P32" s="75" t="s">
        <v>999</v>
      </c>
      <c r="Q32" s="111">
        <v>14.9</v>
      </c>
      <c r="R32" s="111">
        <v>51.1</v>
      </c>
      <c r="S32" s="111">
        <v>173.18942396805292</v>
      </c>
      <c r="T32" s="111"/>
      <c r="U32" s="111">
        <v>2.7</v>
      </c>
      <c r="V32" s="111">
        <v>2.7954615635271618</v>
      </c>
      <c r="W32" s="111">
        <v>82.34207930136138</v>
      </c>
    </row>
    <row r="33" spans="3:23" x14ac:dyDescent="0.2">
      <c r="E33" s="113">
        <v>0.55709510053796951</v>
      </c>
      <c r="F33" s="113">
        <v>0.17984014712562232</v>
      </c>
      <c r="G33" s="113">
        <v>0.21947971990440765</v>
      </c>
      <c r="H33" s="113">
        <v>4.5205387431759885</v>
      </c>
      <c r="I33" s="113">
        <v>2.3774087660073491</v>
      </c>
      <c r="J33" s="113">
        <v>2.8981654419358547</v>
      </c>
      <c r="K33" s="113">
        <v>10.268545563597039</v>
      </c>
      <c r="L33" s="113">
        <v>2.4278967583622499</v>
      </c>
      <c r="M33" s="113">
        <v>8.0713308351892188</v>
      </c>
      <c r="P33" s="75" t="s">
        <v>1000</v>
      </c>
      <c r="Q33" s="111">
        <v>1540.3192024468096</v>
      </c>
      <c r="R33" s="111">
        <v>168.1033204688872</v>
      </c>
      <c r="S33" s="111">
        <v>296.59070065234255</v>
      </c>
      <c r="T33" s="111"/>
      <c r="U33" s="111">
        <v>765.38623553255411</v>
      </c>
      <c r="V33" s="111">
        <v>57.941193972837716</v>
      </c>
      <c r="W33" s="111">
        <v>163.30261569391047</v>
      </c>
    </row>
    <row r="34" spans="3:23" x14ac:dyDescent="0.2">
      <c r="C34" s="75" t="s">
        <v>1019</v>
      </c>
      <c r="E34" s="113">
        <v>0.92970325635242257</v>
      </c>
      <c r="F34" s="113">
        <v>0.3805523637895305</v>
      </c>
      <c r="G34" s="113">
        <v>3.1727773503389236</v>
      </c>
      <c r="H34" s="113">
        <v>2.7930876177906332</v>
      </c>
      <c r="I34" s="113">
        <v>7.1550476796670299</v>
      </c>
      <c r="J34" s="113">
        <v>1.1746943570291604</v>
      </c>
      <c r="K34" s="113">
        <v>5.8289579132229088</v>
      </c>
      <c r="L34" s="113">
        <v>7.1930226092363521</v>
      </c>
      <c r="M34" s="113">
        <v>6.5236377689759788</v>
      </c>
      <c r="Q34" s="111"/>
      <c r="R34" s="111"/>
      <c r="S34" s="111"/>
      <c r="T34" s="111"/>
      <c r="U34" s="111"/>
      <c r="V34" s="111"/>
      <c r="W34" s="111"/>
    </row>
    <row r="35" spans="3:23" x14ac:dyDescent="0.2">
      <c r="C35" s="75" t="s">
        <v>1005</v>
      </c>
      <c r="E35" s="113">
        <v>0.86305001749104004</v>
      </c>
      <c r="F35" s="113">
        <v>1.9109829484677703</v>
      </c>
      <c r="G35" s="113">
        <v>1.945400362054178</v>
      </c>
      <c r="H35" s="113">
        <v>5.2354007412197783</v>
      </c>
      <c r="I35" s="113">
        <v>9.5293814973504833</v>
      </c>
      <c r="J35" s="113">
        <v>2.0377160993979104</v>
      </c>
      <c r="K35" s="113">
        <v>21.0847919401246</v>
      </c>
      <c r="L35" s="113">
        <v>1.023532322870716</v>
      </c>
      <c r="M35" s="113">
        <v>14.44811543581104</v>
      </c>
      <c r="Q35" s="111" t="s">
        <v>1014</v>
      </c>
      <c r="R35" s="111" t="s">
        <v>1015</v>
      </c>
      <c r="S35" s="111" t="s">
        <v>1016</v>
      </c>
      <c r="T35" s="111"/>
      <c r="U35" s="111"/>
      <c r="V35" s="111"/>
      <c r="W35" s="111"/>
    </row>
    <row r="36" spans="3:23" x14ac:dyDescent="0.2">
      <c r="E36" s="113">
        <v>0.97727480502769204</v>
      </c>
      <c r="F36" s="113">
        <v>0.21527204940924202</v>
      </c>
      <c r="G36" s="113">
        <v>1.4301474716141274</v>
      </c>
      <c r="H36" s="113">
        <v>1.8135860041774146</v>
      </c>
      <c r="I36" s="113">
        <v>7.2321504624422879</v>
      </c>
      <c r="J36" s="113">
        <v>6.6918068115937084</v>
      </c>
      <c r="K36" s="113">
        <v>20.523552605970114</v>
      </c>
      <c r="L36" s="113">
        <v>4.7214521110458048</v>
      </c>
      <c r="M36" s="113">
        <v>421.85588849453239</v>
      </c>
      <c r="O36" s="75" t="s">
        <v>1026</v>
      </c>
      <c r="P36" s="75" t="s">
        <v>1011</v>
      </c>
      <c r="Q36" s="111">
        <v>1.0000000000000002</v>
      </c>
      <c r="R36" s="111">
        <v>5.0994332588220913E-2</v>
      </c>
      <c r="S36" s="111">
        <v>5.0994332588220913E-2</v>
      </c>
      <c r="T36" s="111"/>
      <c r="U36" s="111">
        <v>0.38695915240178319</v>
      </c>
      <c r="V36" s="111">
        <v>2.3749497661821276E-2</v>
      </c>
      <c r="W36" s="111">
        <v>2.3749497661821276E-2</v>
      </c>
    </row>
    <row r="37" spans="3:23" x14ac:dyDescent="0.2">
      <c r="E37" s="113">
        <v>1.1994418247243324</v>
      </c>
      <c r="F37" s="113">
        <v>0.97727480502769204</v>
      </c>
      <c r="G37" s="113">
        <v>1.0479729687395996</v>
      </c>
      <c r="H37" s="113">
        <v>9.0862104757804971</v>
      </c>
      <c r="I37" s="113">
        <v>13.735355391657317</v>
      </c>
      <c r="J37" s="113">
        <v>14.803892273555718</v>
      </c>
      <c r="K37" s="113">
        <v>69.029362836072849</v>
      </c>
      <c r="L37" s="113">
        <v>7.6370772540739322</v>
      </c>
      <c r="M37" s="113">
        <v>10.567068740948327</v>
      </c>
      <c r="P37" s="75" t="s">
        <v>999</v>
      </c>
      <c r="Q37" s="111">
        <v>0.48657218389046308</v>
      </c>
      <c r="R37" s="111">
        <v>3.5561337135147739</v>
      </c>
      <c r="S37" s="111">
        <v>4.0334544674440194</v>
      </c>
      <c r="T37" s="111"/>
      <c r="U37" s="111">
        <v>0.21593693262457678</v>
      </c>
      <c r="V37" s="111">
        <v>1.5489939637525112</v>
      </c>
      <c r="W37" s="111">
        <v>2.7734193323762737</v>
      </c>
    </row>
    <row r="38" spans="3:23" x14ac:dyDescent="0.2">
      <c r="E38" s="113">
        <v>1.4734349958665429</v>
      </c>
      <c r="F38" s="113">
        <v>2.3028933534245746</v>
      </c>
      <c r="G38" s="113">
        <v>0.33220859102242428</v>
      </c>
      <c r="H38" s="113">
        <v>8.0101746315322586</v>
      </c>
      <c r="I38" s="113">
        <v>3.0885883360789843</v>
      </c>
      <c r="J38" s="113">
        <v>0.93684705786170452</v>
      </c>
      <c r="K38" s="113">
        <v>12.200946569788323</v>
      </c>
      <c r="L38" s="113">
        <v>9.3566339320748941</v>
      </c>
      <c r="M38" s="113">
        <v>26.270436682403105</v>
      </c>
      <c r="P38" s="75" t="s">
        <v>1000</v>
      </c>
      <c r="Q38" s="111">
        <v>2.8952235663954489</v>
      </c>
      <c r="R38" s="111">
        <v>0.36014846175908399</v>
      </c>
      <c r="S38" s="111">
        <v>6.3542355194998335</v>
      </c>
      <c r="T38" s="111"/>
      <c r="U38" s="111">
        <v>1.2237349971574556</v>
      </c>
      <c r="V38" s="111">
        <v>0.17773326023407213</v>
      </c>
      <c r="W38" s="111">
        <v>3.5516632997664739</v>
      </c>
    </row>
    <row r="39" spans="3:23" x14ac:dyDescent="0.2">
      <c r="D39" s="75" t="s">
        <v>4</v>
      </c>
      <c r="E39" s="138">
        <f t="shared" ref="E39:M39" si="4">AVERAGE(E33:E38)</f>
        <v>1</v>
      </c>
      <c r="F39" s="138">
        <f>AVERAGE(F33:F38)</f>
        <v>0.99446927787407191</v>
      </c>
      <c r="G39" s="138">
        <f>AVERAGE(G33:G38)</f>
        <v>1.3579977439456101</v>
      </c>
      <c r="H39" s="138">
        <f>AVERAGE(H33:H38)</f>
        <v>5.2431663689460954</v>
      </c>
      <c r="I39" s="138">
        <f>AVERAGE(I33:I38)</f>
        <v>7.1863220222005753</v>
      </c>
      <c r="J39" s="138">
        <f t="shared" si="4"/>
        <v>4.7571870068956761</v>
      </c>
      <c r="K39" s="138">
        <f t="shared" si="4"/>
        <v>23.156026238129304</v>
      </c>
      <c r="L39" s="138">
        <f t="shared" si="4"/>
        <v>5.3932691646106585</v>
      </c>
      <c r="M39" s="138">
        <f t="shared" si="4"/>
        <v>81.289412992976679</v>
      </c>
      <c r="Q39" s="111"/>
      <c r="R39" s="111"/>
      <c r="S39" s="111"/>
      <c r="T39" s="111"/>
      <c r="U39" s="111"/>
      <c r="V39" s="111"/>
      <c r="W39" s="111"/>
    </row>
    <row r="40" spans="3:23" x14ac:dyDescent="0.2">
      <c r="D40" s="75" t="s">
        <v>5</v>
      </c>
      <c r="E40" s="113">
        <f t="shared" ref="E40:M40" si="5">STDEVA(E33:E38)/2.65</f>
        <v>0.1174422865424298</v>
      </c>
      <c r="F40" s="113">
        <f>STDEVA(F33:F38)/2.65</f>
        <v>0.34585186418369079</v>
      </c>
      <c r="G40" s="113">
        <f>STDEVA(G33:G38)/2.65</f>
        <v>0.41640460365195858</v>
      </c>
      <c r="H40" s="113">
        <f>STDEVA(H33:H38)/2.65</f>
        <v>1.0767946988357642</v>
      </c>
      <c r="I40" s="113">
        <f>STDEVA(I33:I38)/2.65</f>
        <v>1.5858030898280171</v>
      </c>
      <c r="J40" s="113">
        <f t="shared" si="5"/>
        <v>2.0177903991843387</v>
      </c>
      <c r="K40" s="113">
        <f t="shared" si="5"/>
        <v>8.7721218743350153</v>
      </c>
      <c r="L40" s="113">
        <f t="shared" si="5"/>
        <v>1.2206998233380677</v>
      </c>
      <c r="M40" s="113">
        <f t="shared" si="5"/>
        <v>63.016117830662537</v>
      </c>
      <c r="Q40" s="111"/>
      <c r="R40" s="111"/>
      <c r="S40" s="111"/>
      <c r="T40" s="111"/>
      <c r="U40" s="111"/>
      <c r="V40" s="111"/>
      <c r="W40" s="111"/>
    </row>
    <row r="41" spans="3:23" x14ac:dyDescent="0.2">
      <c r="E41" s="113"/>
      <c r="F41" s="113"/>
      <c r="G41" s="113"/>
      <c r="H41" s="113"/>
      <c r="I41" s="113"/>
      <c r="J41" s="113"/>
      <c r="K41" s="113"/>
      <c r="L41" s="113"/>
      <c r="M41" s="113"/>
      <c r="Q41" s="111"/>
      <c r="R41" s="111"/>
      <c r="S41" s="111"/>
      <c r="T41" s="111"/>
      <c r="U41" s="111"/>
      <c r="V41" s="111"/>
      <c r="W41" s="111"/>
    </row>
    <row r="42" spans="3:23" x14ac:dyDescent="0.2">
      <c r="E42" s="113"/>
      <c r="F42" s="113"/>
      <c r="G42" s="113"/>
      <c r="H42" s="113"/>
      <c r="I42" s="113"/>
      <c r="J42" s="113"/>
      <c r="K42" s="113"/>
      <c r="L42" s="113"/>
      <c r="M42" s="113"/>
      <c r="Q42" s="111" t="s">
        <v>1014</v>
      </c>
      <c r="R42" s="111" t="s">
        <v>1015</v>
      </c>
      <c r="S42" s="111" t="s">
        <v>1016</v>
      </c>
      <c r="T42" s="111"/>
      <c r="U42" s="111"/>
      <c r="V42" s="111"/>
      <c r="W42" s="111"/>
    </row>
    <row r="43" spans="3:23" x14ac:dyDescent="0.2">
      <c r="E43" s="113"/>
      <c r="F43" s="113"/>
      <c r="G43" s="113"/>
      <c r="H43" s="113"/>
      <c r="I43" s="113"/>
      <c r="J43" s="113"/>
      <c r="K43" s="113"/>
      <c r="L43" s="113"/>
      <c r="M43" s="113"/>
      <c r="O43" s="75" t="s">
        <v>1038</v>
      </c>
      <c r="P43" s="75" t="s">
        <v>1011</v>
      </c>
      <c r="Q43" s="111">
        <v>0.99999999999999989</v>
      </c>
      <c r="R43" s="111">
        <v>0.38554248904957733</v>
      </c>
      <c r="S43" s="111">
        <v>0.13491152697612727</v>
      </c>
      <c r="T43" s="111"/>
      <c r="U43" s="111">
        <v>0.3</v>
      </c>
      <c r="V43" s="111">
        <v>7.3039117446039081E-2</v>
      </c>
      <c r="W43" s="111">
        <v>0.03</v>
      </c>
    </row>
    <row r="44" spans="3:23" x14ac:dyDescent="0.2">
      <c r="E44" s="113"/>
      <c r="F44" s="113"/>
      <c r="G44" s="113"/>
      <c r="H44" s="113"/>
      <c r="I44" s="113"/>
      <c r="J44" s="113"/>
      <c r="K44" s="113"/>
      <c r="L44" s="113"/>
      <c r="M44" s="113"/>
      <c r="P44" s="75" t="s">
        <v>999</v>
      </c>
      <c r="Q44" s="111">
        <v>0.21750698703192958</v>
      </c>
      <c r="R44" s="111">
        <v>0.13286484160911538</v>
      </c>
      <c r="S44" s="111">
        <v>0.30525472971751394</v>
      </c>
      <c r="T44" s="111"/>
      <c r="U44" s="111">
        <v>8.104720627301408E-2</v>
      </c>
      <c r="V44" s="111">
        <v>0.03</v>
      </c>
      <c r="W44" s="111">
        <v>8.0066937916035072E-2</v>
      </c>
    </row>
    <row r="45" spans="3:23" x14ac:dyDescent="0.2">
      <c r="E45" s="113">
        <v>0.62262545605991348</v>
      </c>
      <c r="F45" s="113">
        <v>0.10559729368846288</v>
      </c>
      <c r="G45" s="113">
        <v>0.28148395856599895</v>
      </c>
      <c r="H45" s="113">
        <v>13.366305947197251</v>
      </c>
      <c r="I45" s="113">
        <v>0.68676014050801848</v>
      </c>
      <c r="J45" s="113">
        <v>9.7894131600176344</v>
      </c>
      <c r="K45" s="113">
        <v>12.864690807157031</v>
      </c>
      <c r="L45" s="113">
        <v>2.573624687653298</v>
      </c>
      <c r="M45" s="113">
        <v>105.31093117760467</v>
      </c>
      <c r="P45" s="75" t="s">
        <v>1000</v>
      </c>
      <c r="Q45" s="111">
        <v>0.53097124344839297</v>
      </c>
      <c r="R45" s="111">
        <v>0.18470734759757171</v>
      </c>
      <c r="S45" s="111">
        <v>0.19421294277955803</v>
      </c>
      <c r="T45" s="111"/>
      <c r="U45" s="111">
        <v>0.08</v>
      </c>
      <c r="V45" s="111">
        <v>7.1210168945380917E-2</v>
      </c>
      <c r="W45" s="111">
        <v>0.06</v>
      </c>
    </row>
    <row r="46" spans="3:23" x14ac:dyDescent="0.2">
      <c r="E46" s="113">
        <v>1.3646149101436404</v>
      </c>
      <c r="F46" s="113">
        <v>0.76269298043044076</v>
      </c>
      <c r="G46" s="113">
        <v>14.313410069689834</v>
      </c>
      <c r="H46" s="113">
        <v>5.9189158331934619</v>
      </c>
      <c r="I46" s="113">
        <v>2.904963947071276</v>
      </c>
      <c r="J46" s="113">
        <v>1.2714470762896335</v>
      </c>
      <c r="K46" s="113">
        <v>0.39562399441099977</v>
      </c>
      <c r="L46" s="113">
        <v>12.431486566062619</v>
      </c>
      <c r="M46" s="113">
        <v>4.7603561249081956</v>
      </c>
    </row>
    <row r="47" spans="3:23" x14ac:dyDescent="0.2">
      <c r="C47" s="75" t="s">
        <v>1020</v>
      </c>
      <c r="E47" s="113">
        <v>0.61983036738255093</v>
      </c>
      <c r="F47" s="113">
        <v>0.50033906489263691</v>
      </c>
      <c r="G47" s="113">
        <v>0.22140163082041503</v>
      </c>
      <c r="H47" s="113">
        <v>10.321988858685948</v>
      </c>
      <c r="I47" s="113">
        <v>2.8959677736138634</v>
      </c>
      <c r="J47" s="113">
        <v>15.807482522207536</v>
      </c>
      <c r="K47" s="113">
        <v>4.9810431719151489E-3</v>
      </c>
      <c r="L47" s="113">
        <v>10.752211791512318</v>
      </c>
      <c r="M47" s="113">
        <v>16.206693161217753</v>
      </c>
    </row>
    <row r="48" spans="3:23" x14ac:dyDescent="0.2">
      <c r="C48" s="75" t="s">
        <v>1005</v>
      </c>
      <c r="E48" s="113">
        <v>0.99059471453149239</v>
      </c>
      <c r="F48" s="113">
        <v>0.17153025964525517</v>
      </c>
      <c r="G48" s="113">
        <v>12.856948624639935</v>
      </c>
      <c r="H48" s="113">
        <v>6.1116111190283622</v>
      </c>
      <c r="I48" s="113">
        <v>5.103392466583716</v>
      </c>
      <c r="J48" s="113">
        <v>27.082584572572056</v>
      </c>
      <c r="K48" s="113">
        <v>13.308615848247275</v>
      </c>
      <c r="L48" s="113">
        <v>17.858202008463259</v>
      </c>
      <c r="M48" s="113">
        <v>2.9032650368891857</v>
      </c>
    </row>
    <row r="49" spans="3:13" x14ac:dyDescent="0.2">
      <c r="E49" s="113">
        <v>1.9687384737467508</v>
      </c>
      <c r="F49" s="113">
        <v>1.2041171409613032</v>
      </c>
      <c r="G49" s="113">
        <v>5.9911503928777572</v>
      </c>
      <c r="H49" s="113">
        <v>13.823365488962292</v>
      </c>
      <c r="I49" s="113">
        <v>1.6515497802092067</v>
      </c>
      <c r="J49" s="113">
        <v>23.139548576971059</v>
      </c>
      <c r="K49" s="113">
        <v>0.61071936424494577</v>
      </c>
      <c r="L49" s="113">
        <v>16.728018243968322</v>
      </c>
      <c r="M49" s="113">
        <v>4.4019159174680471</v>
      </c>
    </row>
    <row r="50" spans="3:13" x14ac:dyDescent="0.2">
      <c r="E50" s="113">
        <v>0.43359607813565243</v>
      </c>
      <c r="F50" s="113">
        <v>0.26612323811158511</v>
      </c>
      <c r="G50" s="113">
        <v>17.646166959869767</v>
      </c>
      <c r="H50" s="113">
        <v>12.374972373354364</v>
      </c>
      <c r="I50" s="113">
        <v>2.6464931675074865</v>
      </c>
      <c r="J50" s="113">
        <v>4.8655545531780211</v>
      </c>
      <c r="K50" s="113">
        <v>6.8500688410718762E-3</v>
      </c>
      <c r="L50" s="113">
        <v>10.992530627496169</v>
      </c>
      <c r="M50" s="113">
        <v>78.961811033221622</v>
      </c>
    </row>
    <row r="51" spans="3:13" x14ac:dyDescent="0.2">
      <c r="D51" s="75" t="s">
        <v>4</v>
      </c>
      <c r="E51" s="138">
        <f t="shared" ref="E51:M51" si="6">AVERAGE(E45:E50)</f>
        <v>1</v>
      </c>
      <c r="F51" s="138">
        <f>AVERAGE(F45:F50)</f>
        <v>0.50173332962161399</v>
      </c>
      <c r="G51" s="138">
        <f>AVERAGE(G45:G50)</f>
        <v>8.5517602727439517</v>
      </c>
      <c r="H51" s="138">
        <f>AVERAGE(H45:H50)</f>
        <v>10.319526603403615</v>
      </c>
      <c r="I51" s="138">
        <f>AVERAGE(I45:I50)</f>
        <v>2.6481878792489275</v>
      </c>
      <c r="J51" s="138">
        <f t="shared" si="6"/>
        <v>13.65933841020599</v>
      </c>
      <c r="K51" s="138">
        <f t="shared" si="6"/>
        <v>4.5319135210122061</v>
      </c>
      <c r="L51" s="138">
        <f t="shared" si="6"/>
        <v>11.889345654192665</v>
      </c>
      <c r="M51" s="138">
        <f t="shared" si="6"/>
        <v>35.424162075218248</v>
      </c>
    </row>
    <row r="52" spans="3:13" x14ac:dyDescent="0.2">
      <c r="D52" s="75" t="s">
        <v>5</v>
      </c>
      <c r="E52" s="113">
        <f t="shared" ref="E52:M52" si="7">STDEVA(E45:E50)/2.65</f>
        <v>0.21868832066686092</v>
      </c>
      <c r="F52" s="113">
        <f t="shared" si="7"/>
        <v>0.15857274090386275</v>
      </c>
      <c r="G52" s="113">
        <f t="shared" si="7"/>
        <v>2.8177768416634428</v>
      </c>
      <c r="H52" s="113">
        <f t="shared" si="7"/>
        <v>1.3379638154340661</v>
      </c>
      <c r="I52" s="113">
        <f t="shared" si="7"/>
        <v>0.55960743850226258</v>
      </c>
      <c r="J52" s="113">
        <f t="shared" si="7"/>
        <v>3.8499416412549463</v>
      </c>
      <c r="K52" s="113">
        <f t="shared" si="7"/>
        <v>2.5026559198518896</v>
      </c>
      <c r="L52" s="113">
        <f t="shared" si="7"/>
        <v>2.0545353844416891</v>
      </c>
      <c r="M52" s="113">
        <f t="shared" si="7"/>
        <v>16.967924406638371</v>
      </c>
    </row>
    <row r="53" spans="3:13" x14ac:dyDescent="0.2">
      <c r="E53" s="113"/>
      <c r="F53" s="113"/>
      <c r="G53" s="113"/>
      <c r="H53" s="113"/>
      <c r="I53" s="113"/>
      <c r="J53" s="113"/>
      <c r="K53" s="113"/>
      <c r="L53" s="113"/>
      <c r="M53" s="113"/>
    </row>
    <row r="54" spans="3:13" x14ac:dyDescent="0.2">
      <c r="E54" s="113"/>
      <c r="F54" s="113"/>
      <c r="G54" s="113"/>
      <c r="H54" s="113"/>
      <c r="I54" s="113"/>
      <c r="J54" s="113"/>
      <c r="K54" s="113"/>
      <c r="L54" s="113"/>
      <c r="M54" s="113"/>
    </row>
    <row r="55" spans="3:13" x14ac:dyDescent="0.2">
      <c r="E55" s="113"/>
      <c r="F55" s="113"/>
      <c r="G55" s="113"/>
      <c r="H55" s="113"/>
      <c r="I55" s="113"/>
      <c r="J55" s="113"/>
      <c r="K55" s="113"/>
      <c r="L55" s="113"/>
      <c r="M55" s="113"/>
    </row>
    <row r="56" spans="3:13" x14ac:dyDescent="0.2">
      <c r="E56" s="113"/>
      <c r="F56" s="113"/>
      <c r="G56" s="113"/>
      <c r="H56" s="113"/>
      <c r="I56" s="113"/>
      <c r="J56" s="113"/>
      <c r="K56" s="113"/>
      <c r="L56" s="113"/>
      <c r="M56" s="113"/>
    </row>
    <row r="57" spans="3:13" x14ac:dyDescent="0.2">
      <c r="E57" s="113">
        <v>0.43802774450517906</v>
      </c>
      <c r="F57" s="113">
        <v>0.56544729841814434</v>
      </c>
      <c r="G57" s="113">
        <v>9.1480080210218459E-2</v>
      </c>
      <c r="H57" s="113">
        <v>3.6882715778491479</v>
      </c>
      <c r="I57" s="113">
        <v>1.1222732363013728</v>
      </c>
      <c r="J57" s="113">
        <v>11.059220931316567</v>
      </c>
      <c r="K57" s="113">
        <v>9.8657650387353364</v>
      </c>
      <c r="L57" s="113">
        <v>0.68373055377830527</v>
      </c>
      <c r="M57" s="113">
        <v>3.6768555459187486</v>
      </c>
    </row>
    <row r="58" spans="3:13" x14ac:dyDescent="0.2">
      <c r="E58" s="113">
        <v>0.16912353415463688</v>
      </c>
      <c r="F58" s="113">
        <v>0.55814135720932556</v>
      </c>
      <c r="G58" s="113">
        <v>0.10059891695280726</v>
      </c>
      <c r="H58" s="113">
        <v>5.9407330338521369</v>
      </c>
      <c r="I58" s="113">
        <v>3.5271465077677009</v>
      </c>
      <c r="J58" s="113">
        <v>25.778782351755513</v>
      </c>
      <c r="K58" s="113">
        <v>0.48412391820594142</v>
      </c>
      <c r="L58" s="113">
        <v>14.571567909277388</v>
      </c>
      <c r="M58" s="113">
        <v>5.5973449769453358</v>
      </c>
    </row>
    <row r="59" spans="3:13" x14ac:dyDescent="0.2">
      <c r="C59" s="75" t="s">
        <v>1021</v>
      </c>
      <c r="E59" s="113">
        <v>2.9341981708812366</v>
      </c>
      <c r="F59" s="113">
        <v>0.15251157590535325</v>
      </c>
      <c r="G59" s="113">
        <v>9.0510715525117302E-2</v>
      </c>
      <c r="H59" s="113">
        <v>4.5906861227865248</v>
      </c>
      <c r="I59" s="113">
        <v>1.9652886213273404</v>
      </c>
      <c r="J59" s="113">
        <v>23.030980263804622</v>
      </c>
      <c r="K59" s="113">
        <v>9.0027809514669972</v>
      </c>
      <c r="L59" s="113">
        <v>2.3234993955975778</v>
      </c>
      <c r="M59" s="113">
        <v>2.9844825737065559</v>
      </c>
    </row>
    <row r="60" spans="3:13" x14ac:dyDescent="0.2">
      <c r="C60" s="75" t="s">
        <v>1005</v>
      </c>
      <c r="E60" s="113">
        <v>1.0191133088046558</v>
      </c>
      <c r="F60" s="113">
        <v>0.53805542503709358</v>
      </c>
      <c r="G60" s="113">
        <v>1.6290573463297737</v>
      </c>
      <c r="H60" s="113">
        <v>4.9167427878146137</v>
      </c>
      <c r="I60" s="113">
        <v>2.3707441113333663</v>
      </c>
      <c r="J60" s="113">
        <v>16.982900959272119</v>
      </c>
      <c r="K60" s="113">
        <v>9.6799021935994176</v>
      </c>
      <c r="L60" s="113">
        <v>7.642323748647839</v>
      </c>
      <c r="M60" s="113">
        <v>21.771647355584097</v>
      </c>
    </row>
    <row r="61" spans="3:13" x14ac:dyDescent="0.2">
      <c r="E61" s="113">
        <v>1.2269897645202195</v>
      </c>
      <c r="F61" s="113">
        <v>0.76593230865419915</v>
      </c>
      <c r="G61" s="113">
        <v>1.2538444820680288</v>
      </c>
      <c r="H61" s="113">
        <v>4.5689609258279535</v>
      </c>
      <c r="I61" s="113">
        <v>3.4877631852530238</v>
      </c>
      <c r="J61" s="113">
        <v>8.6382318898949375</v>
      </c>
      <c r="K61" s="113">
        <v>0.64576199920443544</v>
      </c>
      <c r="L61" s="113">
        <v>14.383705992950338</v>
      </c>
      <c r="M61" s="113">
        <v>3.1527306890836777</v>
      </c>
    </row>
    <row r="62" spans="3:13" x14ac:dyDescent="0.2">
      <c r="E62" s="113">
        <v>0.21254747713407282</v>
      </c>
      <c r="F62" s="113">
        <v>0.81168877961555652</v>
      </c>
      <c r="G62" s="113">
        <v>3.9374387218213442</v>
      </c>
      <c r="H62" s="113">
        <v>6.0930435146781843</v>
      </c>
      <c r="I62" s="113">
        <v>1.7298039250394555</v>
      </c>
      <c r="J62" s="113">
        <v>40.041809490031071</v>
      </c>
      <c r="K62" s="113">
        <v>12.865307929789072</v>
      </c>
      <c r="L62" s="113">
        <v>1.0592644727196923</v>
      </c>
      <c r="M62" s="113">
        <v>19.349587906062055</v>
      </c>
    </row>
    <row r="63" spans="3:13" x14ac:dyDescent="0.2">
      <c r="D63" s="75" t="s">
        <v>4</v>
      </c>
      <c r="E63" s="138">
        <f t="shared" ref="E63:M63" si="8">AVERAGE(E57:E62)</f>
        <v>1</v>
      </c>
      <c r="F63" s="138">
        <f>AVERAGE(F57:F62)</f>
        <v>0.56529612413994534</v>
      </c>
      <c r="G63" s="138">
        <f>AVERAGE(G57:G62)</f>
        <v>1.1838217104845483</v>
      </c>
      <c r="H63" s="138">
        <f>AVERAGE(H57:H62)</f>
        <v>4.9664063271347603</v>
      </c>
      <c r="I63" s="138">
        <f>AVERAGE(I57:I62)</f>
        <v>2.3671699311703764</v>
      </c>
      <c r="J63" s="138">
        <f t="shared" si="8"/>
        <v>20.921987647679138</v>
      </c>
      <c r="K63" s="138">
        <f t="shared" si="8"/>
        <v>7.0906070051668664</v>
      </c>
      <c r="L63" s="138">
        <f t="shared" si="8"/>
        <v>6.7773486788285231</v>
      </c>
      <c r="M63" s="138">
        <f t="shared" si="8"/>
        <v>9.4221081745500772</v>
      </c>
    </row>
    <row r="64" spans="3:13" x14ac:dyDescent="0.2">
      <c r="D64" s="75" t="s">
        <v>5</v>
      </c>
      <c r="E64" s="113">
        <f t="shared" ref="E64:M64" si="9">STDEVA(E57:E62)/2.65</f>
        <v>0.39286126167937369</v>
      </c>
      <c r="F64" s="113">
        <f t="shared" si="9"/>
        <v>8.80384025241608E-2</v>
      </c>
      <c r="G64" s="113">
        <f t="shared" si="9"/>
        <v>0.56848415715557599</v>
      </c>
      <c r="H64" s="113">
        <f t="shared" si="9"/>
        <v>0.34394926676084125</v>
      </c>
      <c r="I64" s="113">
        <f t="shared" si="9"/>
        <v>0.36659360507876171</v>
      </c>
      <c r="J64" s="113">
        <f t="shared" si="9"/>
        <v>4.326592805285558</v>
      </c>
      <c r="K64" s="113">
        <f t="shared" si="9"/>
        <v>1.9723339415931305</v>
      </c>
      <c r="L64" s="113">
        <f t="shared" si="9"/>
        <v>2.4398504127128904</v>
      </c>
      <c r="M64" s="113">
        <f t="shared" si="9"/>
        <v>3.2873570579330043</v>
      </c>
    </row>
  </sheetData>
  <phoneticPr fontId="7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spec Ig+Tital IgE</vt:lpstr>
      <vt:lpstr>Figure 1</vt:lpstr>
      <vt:lpstr>Cells</vt:lpstr>
      <vt:lpstr>Figure 2</vt:lpstr>
      <vt:lpstr>PCR</vt:lpstr>
      <vt:lpstr>Figure 3</vt:lpstr>
      <vt:lpstr>Figure 4</vt:lpstr>
      <vt:lpstr>CCXL13</vt:lpstr>
      <vt:lpstr> Bcl cytokines</vt:lpstr>
      <vt:lpstr>Figure 5</vt:lpstr>
      <vt:lpstr>Cytokines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2021-09-11T10:15:56Z</dcterms:created>
  <dcterms:modified xsi:type="dcterms:W3CDTF">2022-07-13T10:39:57Z</dcterms:modified>
</cp:coreProperties>
</file>